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90" windowWidth="16080" windowHeight="7755" activeTab="0"/>
  </bookViews>
  <sheets>
    <sheet name="Лист1 (2)" sheetId="1" r:id="rId1"/>
    <sheet name="Лист1" sheetId="2" r:id="rId2"/>
  </sheets>
  <definedNames>
    <definedName name="_xlnm.Print_Titles" localSheetId="0">'Лист1 (2)'!$4:$4</definedName>
    <definedName name="_xlnm.Print_Area" localSheetId="0">'Лист1 (2)'!$A$2:$N$169</definedName>
  </definedNames>
  <calcPr fullCalcOnLoad="1"/>
</workbook>
</file>

<file path=xl/sharedStrings.xml><?xml version="1.0" encoding="utf-8"?>
<sst xmlns="http://schemas.openxmlformats.org/spreadsheetml/2006/main" count="638" uniqueCount="397">
  <si>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</si>
  <si>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</si>
  <si>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</si>
  <si>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</si>
  <si>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</si>
  <si>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</si>
  <si>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</si>
  <si>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</si>
  <si>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</si>
  <si>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</si>
  <si>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</si>
  <si>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</si>
  <si>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</si>
  <si>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</si>
  <si>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</si>
  <si>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</si>
  <si>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</si>
  <si>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</si>
  <si>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</si>
  <si>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</si>
  <si>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</si>
  <si>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</si>
  <si>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</si>
  <si>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</si>
  <si>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</si>
  <si>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</si>
  <si>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</si>
  <si>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</si>
  <si>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</si>
  <si>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</si>
  <si>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</si>
  <si>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</si>
  <si>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</si>
  <si>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</si>
  <si>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</si>
  <si>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</si>
  <si>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</si>
  <si>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</si>
  <si>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</si>
  <si>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</si>
  <si>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</si>
  <si>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</si>
  <si>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</si>
  <si>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</si>
  <si>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</si>
  <si>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</si>
  <si>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</si>
  <si>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</si>
  <si>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</si>
  <si>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</si>
  <si>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</si>
  <si>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</si>
  <si>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</si>
  <si>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</si>
  <si>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</si>
  <si>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</si>
  <si>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</si>
  <si>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</si>
  <si>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</si>
  <si>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</si>
  <si>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</si>
  <si>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</si>
  <si>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</si>
  <si>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</si>
  <si>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</si>
  <si>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</si>
  <si>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</si>
  <si>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</si>
  <si>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Орієнтовна сума розпорядниківна 2021 рік (необхідні видатки)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</si>
  <si>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</si>
  <si>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</si>
  <si>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</si>
  <si>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</si>
  <si>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</si>
  <si>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</si>
  <si>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</si>
  <si>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</si>
  <si>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</si>
  <si>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</si>
  <si>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</si>
  <si>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</si>
  <si>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</si>
  <si>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</si>
  <si>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</si>
  <si>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</si>
  <si>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</si>
  <si>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</si>
  <si>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</si>
  <si>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</si>
  <si>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</si>
  <si>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</si>
  <si>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</si>
  <si>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</si>
  <si>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</si>
  <si>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</si>
  <si>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</si>
  <si>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</si>
  <si>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</si>
  <si>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</si>
  <si>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</si>
  <si>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</si>
  <si>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</si>
  <si>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</si>
  <si>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</si>
  <si>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</si>
  <si>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</si>
  <si>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</si>
  <si>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</si>
  <si>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</si>
  <si>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</si>
  <si>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</si>
  <si>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</si>
  <si>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</si>
  <si>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</si>
  <si>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</si>
  <si>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</si>
  <si>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</si>
  <si>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</si>
  <si>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</si>
  <si>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</si>
  <si>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</si>
  <si>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</si>
  <si>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</si>
  <si>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</si>
  <si>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</si>
  <si>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</si>
  <si>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</si>
  <si>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</si>
  <si>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</si>
  <si>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</si>
  <si>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</si>
  <si>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</si>
  <si>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</si>
  <si>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</si>
  <si>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</si>
  <si>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Програми забезпечення покращення якості надання медичної допомоги населенню Новгород-Сіверської міської територіальної громади на 2022-2025 роки</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</si>
  <si>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</si>
  <si>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</si>
  <si>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</si>
  <si>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</si>
  <si>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</si>
  <si>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</si>
  <si>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</si>
  <si>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</si>
  <si>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</si>
  <si>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</si>
  <si>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</si>
  <si>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</si>
  <si>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0110150</t>
  </si>
  <si>
    <t>0110180</t>
  </si>
  <si>
    <t>0112010</t>
  </si>
  <si>
    <t>0112111</t>
  </si>
  <si>
    <t>0113112</t>
  </si>
  <si>
    <t>0113133</t>
  </si>
  <si>
    <t>0113242</t>
  </si>
  <si>
    <t>0116030</t>
  </si>
  <si>
    <t>0116071</t>
  </si>
  <si>
    <t>0116082</t>
  </si>
  <si>
    <t>0117351</t>
  </si>
  <si>
    <t>0117130</t>
  </si>
  <si>
    <t>0117461</t>
  </si>
  <si>
    <t>0117412</t>
  </si>
  <si>
    <t>0117610</t>
  </si>
  <si>
    <t xml:space="preserve"> 0117680</t>
  </si>
  <si>
    <t>0118110</t>
  </si>
  <si>
    <t>0118220</t>
  </si>
  <si>
    <t>0118130</t>
  </si>
  <si>
    <t>0118230</t>
  </si>
  <si>
    <t>0118831</t>
  </si>
  <si>
    <t>0118330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</si>
  <si>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</si>
  <si>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</si>
  <si>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</si>
  <si>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</si>
  <si>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</si>
  <si>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</si>
  <si>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</si>
  <si>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</si>
  <si>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</si>
  <si>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</si>
  <si>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</si>
  <si>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</si>
  <si>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Програма розробки містобудівної документації Новгород-Сіверської міської територіальної громади на 2022-2025 роки</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</si>
  <si>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</si>
  <si>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</si>
  <si>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</si>
  <si>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</si>
  <si>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</si>
  <si>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</si>
  <si>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</si>
  <si>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</si>
  <si>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</si>
  <si>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</si>
  <si>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</si>
  <si>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</si>
  <si>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Фінансове управління Новгород-Сіверської міської ради</t>
  </si>
  <si>
    <t>3719770</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</si>
  <si>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</si>
  <si>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</si>
  <si>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</si>
  <si>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</si>
  <si>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</si>
  <si>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</si>
  <si>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</si>
  <si>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0617321</t>
  </si>
  <si>
    <t xml:space="preserve">Обсяг фінансування  передбачений місцевою/регіональною програмою по загальному та спеціальному фонду на 2023 рік  (грн.) </t>
  </si>
  <si>
    <t>Бюджетні призначення  на 2023 рік )  по загальному та спеціальному фонду (грн)</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</si>
  <si>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</si>
  <si>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</si>
  <si>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</si>
  <si>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</si>
  <si>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</si>
  <si>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</si>
  <si>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</si>
  <si>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</si>
  <si>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</si>
  <si>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</si>
  <si>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</si>
  <si>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15)</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</si>
  <si>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</si>
  <si>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</si>
  <si>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</si>
  <si>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</si>
  <si>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</si>
  <si>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</si>
  <si>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</si>
  <si>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Залишок асигнувань до кінця року</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</si>
  <si>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</si>
  <si>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</si>
  <si>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</si>
  <si>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</si>
  <si>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судовий збір</t>
  </si>
  <si>
    <t>забезпечення діяльності КУ "Міський трудовий архів"</t>
  </si>
  <si>
    <t>Оплата комунальних послуг та енергоносіїв КНП</t>
  </si>
  <si>
    <t>матеріальна допомога мешканцям громади</t>
  </si>
  <si>
    <t>відшкодування різниці в тарифах на послуги з централізованого водопостачання та водовідведення для населення міста Новгорода-Сіверського</t>
  </si>
  <si>
    <t>відшкодування різниці між затвердженим виконавчим комітетом міської ради  тарифом на послуги з перевезення пасажирів на автобусному маршруті (погашена кредиторська заборгованість)</t>
  </si>
  <si>
    <t>членські внески до Асоціацій</t>
  </si>
  <si>
    <t>оплата праці і нарахування на заробітну плату, придбання предметів, матеріалів, обладнання та інвентарю</t>
  </si>
  <si>
    <t>відшкодування за послуги зв'язку, які надаються пільговим категоріям громадян</t>
  </si>
  <si>
    <t>матеріальна допомога членам громадських організацій</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</si>
  <si>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</si>
  <si>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інша субвенція районному бюджету Новгород-Сіверського району на виконання заходів Програми матеріально-технічного забезпечення національного спротиву на території Новгород-Сіверського району Чернігівської області на 2023-2024 роки</t>
  </si>
  <si>
    <t>пільгові медикаменти</t>
  </si>
  <si>
    <t>фінансова підтримка КП громади</t>
  </si>
  <si>
    <t>Н-Сів філія ЧОЦЗ</t>
  </si>
  <si>
    <t>Міська рада/         ЦНСП</t>
  </si>
  <si>
    <t>фінансування організації оплачуваних громадських робіт Новгород-Сіверською районною філією Чернігівського обласного центру зайнятості</t>
  </si>
  <si>
    <t>одноразова виплата дитині-сироті, якій виповнилося 18 рокув</t>
  </si>
  <si>
    <t>Пальне, відрядження, запчастини</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</si>
  <si>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</si>
  <si>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</si>
  <si>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</si>
  <si>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</si>
  <si>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</si>
  <si>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</si>
  <si>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</si>
  <si>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Соціальний захист та підтримка внутрішньо переміщених осіб Новгород-Сіверської міської територіальної громади на 2022-2025 роки</t>
  </si>
  <si>
    <t>відрядження, інформатизація</t>
  </si>
  <si>
    <t>Оплата праці і нарахування на заробітну плату працівникам, задіяним у громадських роботах</t>
  </si>
  <si>
    <t>матеріали</t>
  </si>
  <si>
    <t>на проведення заходів і робіт з мобілізаційної підготовки місцевого значення, мобілізації та територіальної оборони Новгород-Сіверської МТГ</t>
  </si>
  <si>
    <t>Оплата праці і нарахування на заробітну плату працівникам, задіяним у благоустрої; придбання матеріалів, оплата послуг; по спеціальному фонду - капітальний ремонт водовідної споруди по вул.Шевченка в м. Новгороді-Сіверському Чернігівської області</t>
  </si>
  <si>
    <t>запчастини, ремонт камер відеоспостереження</t>
  </si>
  <si>
    <t>16)</t>
  </si>
  <si>
    <t>відшкодування за проїзд пільговим категоріям громадян зализничним транспортом приміського сполучення</t>
  </si>
  <si>
    <t>Витрати за послуги поховання  загиблих Захисників України</t>
  </si>
  <si>
    <t>матеріальна допомога учасникам АТО</t>
  </si>
  <si>
    <t>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t>
  </si>
  <si>
    <t>0117322</t>
  </si>
  <si>
    <t xml:space="preserve">компенсація за медикаменти, відпущені хворим на орфанні захворювання </t>
  </si>
  <si>
    <t xml:space="preserve">компенсація вартості проїзду </t>
  </si>
  <si>
    <t>інша субвенція районному бюджету Новгород-Сіверського району на виконання заходів Програми з оплати послуг з обслуговування автомобільним транспортом на автобусних маршрутах загального користування Новгород-Сіверський-Семенівка, Новгород-Сіверський-Понорниця</t>
  </si>
  <si>
    <t>на виконання заходів Цільової соціальної програми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(придбання переносних цифрових радіостанцій.)</t>
  </si>
  <si>
    <t>Придбання матеріалів, обладнання, інвентарю, послуги, інформатизація; погашена кредиторська заборгованість за 2022 рік (12,0 тис.грн) тощо</t>
  </si>
  <si>
    <t xml:space="preserve"> обслуговування програми, придбання модемів, провайдерів</t>
  </si>
  <si>
    <t>представницькі видатки</t>
  </si>
  <si>
    <t>призи</t>
  </si>
  <si>
    <t>Техпаспорт</t>
  </si>
  <si>
    <t>Службове житло</t>
  </si>
  <si>
    <t>закуплено щебінь, ремонт доріг</t>
  </si>
  <si>
    <t xml:space="preserve">Поповнення матеріального резерву </t>
  </si>
  <si>
    <t>Соціальний захист фізичних осіб, які надають соціальні послуги з догляду на непрофесійній основі та на професійній основі без здійснення підприємницької діяльності на  території Новгород-Сіверської міської територіальної громади на 2022-2025 роки</t>
  </si>
  <si>
    <t>Соціальна підтримка учасників АТО, ООС, Захисників і Захисниць України, членів їх сіфмей, а також членів сімей військовослужбовців,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</si>
  <si>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</si>
  <si>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памперси</t>
  </si>
  <si>
    <t>виготовлення  техпаспортів</t>
  </si>
  <si>
    <t>подарункові набори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</si>
  <si>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</si>
  <si>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ПММ,транспортні послуги</t>
  </si>
  <si>
    <t>закупівля товарів, робіт та послуг у сфері інформатизації</t>
  </si>
  <si>
    <t xml:space="preserve">Доступ до електронних кабінетів, системи інформаційного доступу електронного документообігуОтримання доступу  до комп’ютерної програми «М.Е.Doc» Модуль «М.Е.Doc» Звітність                                   </t>
  </si>
  <si>
    <t>Поліпшення розгалудженості мереж, оновлення конфігурації технічних пристроїв, обладнання та базового програмного забезпечення</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</si>
  <si>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</si>
  <si>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</si>
  <si>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</si>
  <si>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</si>
  <si>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Програма забезпечення автобусного сполучення між містом Новгородом-Сіверським та адміністративними центрами територіальних громад Новгород-Сіверського району на 2023 рік</t>
  </si>
  <si>
    <t xml:space="preserve">Придбання матеріалів господарської діяльності, проведення ремонтів господарським способом, придбання канцелярських товарів, проведення навчання з охорони праці та </t>
  </si>
  <si>
    <t xml:space="preserve">Придбання матеріалів господарської діяльності, проведення ремонтів господарським способом, придбання канцелярських товарів, проведення навчання з охорони праці та пожежної безпеки </t>
  </si>
  <si>
    <t>будматеріали, господарські товари</t>
  </si>
  <si>
    <t xml:space="preserve">Програма розвитку житлово-комунального господарства та благоустрою території населених пунктів  Новгород-Сіверської міської територіальної громади на 2022-2025 роки
</t>
  </si>
  <si>
    <t>0116090</t>
  </si>
  <si>
    <t>Оплата послуг з інформатизації</t>
  </si>
  <si>
    <t>Рішення 26-ої  позачергової сесії VIII  скликання  Новгород-Сіверської міської ради від 09 серпня 2023 року № 896</t>
  </si>
  <si>
    <r>
      <t>Програма підтримки Новгород-Сіверського сектору № 1 філії Державної установи «Центр пробації</t>
    </r>
    <r>
      <rPr>
        <sz val="24"/>
        <color indexed="8"/>
        <rFont val="Calibri"/>
        <family val="2"/>
      </rPr>
      <t>»</t>
    </r>
    <r>
      <rPr>
        <sz val="24"/>
        <color indexed="8"/>
        <rFont val="Times New Roman"/>
        <family val="1"/>
      </rPr>
      <t xml:space="preserve"> в Чернігівській області на 2023-2024 роки
</t>
    </r>
  </si>
  <si>
    <t>Програма фінансової підтримки Мисливсько-рибальського підприємства "Новгород-Сіверське" Чернігівської обласної організації Українського товариства мисливців і рибалок у 2023 році</t>
  </si>
  <si>
    <t>Рішення 29-ої сесії VIII  скликання  Новгород-Сіверської міської ради від 15 вересня 2023 року № 960</t>
  </si>
  <si>
    <t xml:space="preserve">Програма забезпечення державної безпеки на території Новгород-Сіверської міської територіальної громади та матеріально-технічного забезпечення районного відділу Управління Служби безпеки України в Чернігівській області на 2023-2024 роки
</t>
  </si>
  <si>
    <t>Рішення 29-ої сесії VIII  скликання  Новгород-Сіверської міської ради від 15 вересня 2023 року № 987</t>
  </si>
  <si>
    <t>Забезпечення належних умов при наданн адміністративних послуг населенню Новгород-Сіверської МТГ в умовах воєнного стану</t>
  </si>
  <si>
    <t>Підвищення оперативності реагування на правопорушення, попередження та припинення адміністративних і кримінальних правопорушень, профілактики вуличної злочинності на території населених пунктів МТГ</t>
  </si>
  <si>
    <t>Покращення матеріально-технічного забезпечення 105 прикордонного загону імені Володимира Великого</t>
  </si>
  <si>
    <t>відшкодування за поданими судовими позовами</t>
  </si>
  <si>
    <t>туберкулін</t>
  </si>
  <si>
    <t>Пальне, відрядження, медалі, спортивне обладнання</t>
  </si>
  <si>
    <t>Відрядження, пальне, медалі, подарункові набори</t>
  </si>
  <si>
    <t>0813210</t>
  </si>
  <si>
    <t>Покращення матеріально-технічного забезпечення</t>
  </si>
  <si>
    <t>Рішення 21-ої позачергової сесії VIII  скликаннясесії міської ради  від  27 cічня 2023 року № 778 (зі змінами)</t>
  </si>
  <si>
    <t>Рішення 21-ої позачергової сесії VIII скликаннясесії міської ради від 27 січня 2023 року № 779 (зі змінами)</t>
  </si>
  <si>
    <t xml:space="preserve">Рішення 19-ої позачергової сесії VIII сесії міської ради від  15 грудня 2022 року             № 738 </t>
  </si>
  <si>
    <t>Рішення 21-ої позачергової сесії VIII сесії міської ради від 27 січня 2023 року № 775</t>
  </si>
  <si>
    <t>Рішення 14-ої сесії міської ради VIII скликання  від 03 грудня 2021 року № 479                  (зі змінами)</t>
  </si>
  <si>
    <t>Рішення 19-ої позачергової  сесії міської ради VIII сликання від 15 грудня 2022 року № 762 (зі змінами)</t>
  </si>
  <si>
    <t>Рішення 66-ої сесії міської ради VII скликання від 08 грудня 2020 року  № 1287</t>
  </si>
  <si>
    <t>Рішення 14-ої сесії міської ради VIII скликання від 03 грудня 2021 року                             № 480 (зі змінами)</t>
  </si>
  <si>
    <t>Рішення 14-ої сесії міської ради VIII скликання  від 03 грудня 2021 року № 483</t>
  </si>
  <si>
    <t xml:space="preserve">Рішення 19-ої позачергової сесії міської ради VIII скликання від 15 грудня 2022 року № 747                 (зі змінами) </t>
  </si>
  <si>
    <t>Рішення 14-ої сесії міської ради VIII скликання від 03 грудня 2021 року  № 484</t>
  </si>
  <si>
    <t>сприяння підвищенню житлово-побутових умов проживання та рівня життєзабезпечення мешканцям населених пунктів Новгород-Сіверської МТГ</t>
  </si>
  <si>
    <t>Рішення 14-ої сесії міської ради VIII скликання від 03 грудня 2021 року № 480 (із змінами)</t>
  </si>
  <si>
    <t>Рішення 14-ої сесії міської ради VIII скликання від 03 грудня 2021 року № 476 (зі змінами)</t>
  </si>
  <si>
    <t>Рішення 19-ої позачергової сесії міської ради VIII скликання від 15 грудня 2022 року № 745 (зі змінами)</t>
  </si>
  <si>
    <t>Рішення 14-ої сесії міської ради VIII скликання від 03 грудня 2021 року № 493 (зі змінами)</t>
  </si>
  <si>
    <t>Рішення 14-ої сесії міської ради VIII скликання від 03 грудня 2021 року № 454</t>
  </si>
  <si>
    <t>9) 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</si>
  <si>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8) Удосконалення  методів діагностики злоякісних новоутворень та спеціального лікування онкологічних хворих</t>
  </si>
  <si>
    <t>7) Раннє виявлення  туберкульозу</t>
  </si>
  <si>
    <t>6) Забезпечення лiкарськими засобами пільгових категорій населення відповідно до Постанови КМУ № 1303 від 17.08.1998</t>
  </si>
  <si>
    <t>4) Матеріально-технічне забезпечення підприємства (оплата комунальних послуг та енергоносіїв)</t>
  </si>
  <si>
    <t>2) Поточний ремонт сільських структурних підрозділів.</t>
  </si>
  <si>
    <t xml:space="preserve">1) Придбання та установка обладнання; 3) Впровадження сучасних та ефективних методів лікуванн; 5) Матеріально-технічне забезпечення медпрацівників; </t>
  </si>
  <si>
    <t>Рішення 14-ої сесії міської ради VIII скликання від 03 грудня 2021 року № 440</t>
  </si>
  <si>
    <t>Рішення 66-ої сесії міської ради VII скликання від 08 грудня 2020 року № 1244</t>
  </si>
  <si>
    <t>Рішення 14-ої сесії міської ради VIII скликання від 03 грудня 2021 року № 444              (зі змінами)</t>
  </si>
  <si>
    <t>Рішення 14-ої сесії міської ради VIII скликання від 03 грудня 2021 року № 472</t>
  </si>
  <si>
    <t>Рішення 14-ої сесії міської ради VIII скликання  від 03 грудня 2021 року № 467</t>
  </si>
  <si>
    <t>Рішення 14-ої сесії міської ради VIII скликання від 03 грудня 2021 року № 461 (зі змінами)</t>
  </si>
  <si>
    <t>Програма юридичного обслуговування Новгород-Сіверської міської ради Чернігівської області на 2022-2025 роки</t>
  </si>
  <si>
    <t>Рішення 14-ої сесії міської ради VIII скликання  від 03 грудня 2021 року  № 492</t>
  </si>
  <si>
    <t>Рішення 13-ої сесії міської ради VIII скликання від 26 жовтня 2021 року № 369 (зі змінами)</t>
  </si>
  <si>
    <t>Рішення14-ої сесії міської ради VIII скликання від 03 грудня 2021 року                № 464  (зі змінами)</t>
  </si>
  <si>
    <t>Рішення 14-ої сесії міської ради VIII скликання  від 03 грудня 2021 року № 469 (зі змінами)</t>
  </si>
  <si>
    <t>Рішення 14-ої сесії міської ради VIII скликання  від 03 грудня 2021 року № 485</t>
  </si>
  <si>
    <t>Рішення 11-ої сесії міської ради VIII скликання від 14 липня 2021 року № 275 (зі змінами)</t>
  </si>
  <si>
    <t>Рішення 14-ої сесії міської ради VIII скликання від 03 грудня 2021 року № 437 (зі змінами)</t>
  </si>
  <si>
    <t>Рішення 14-ої сесії міської ради VIII скликання від 03 грудя 2021 року № 488</t>
  </si>
  <si>
    <t>Рішення 14-ої сесії міської ради VIII скликання від 03 грудня 2021 року  № 460  (зі змінами)</t>
  </si>
  <si>
    <t>Рішення 14-ої сесії міської ради VIII скликаннявід 03 грудня 2021 року № 465 (зі змінами)</t>
  </si>
  <si>
    <t>Рішення 16-ої сесії міської ради VIII скликання  від 21 лютого 2022 року № 592  (зі змінами)</t>
  </si>
  <si>
    <t>Рішення 14-ої сесії міської ради VIII скликання   від 03 грудня 2021 року № 463 (зі змінами)</t>
  </si>
  <si>
    <t>Рішення 66-ої сесії міської ради VII скликання від 08 грудня 2020 року № 1242</t>
  </si>
  <si>
    <t>Рішення 66-ої сесії міської ради VII скликання від 08 грудня 2020 року № 1241</t>
  </si>
  <si>
    <t>Рішення 44-ої позачергової сесії міської ради VII скликання від 28 лютого 2019 року № 810  (зі змінами)</t>
  </si>
  <si>
    <t>Рішення 66-ої сесії міської ради VII скликання  від 08 грудня 2020 року № 1250</t>
  </si>
  <si>
    <t>Рішення 14-ої сесії міської ради VIII скликання від 03 грудня 2021 року  № 449</t>
  </si>
  <si>
    <t>Рішення 14-ої сесії міської ради VIII скликання від 03 грудня 2021 року № 466              (зі змінами)</t>
  </si>
  <si>
    <t>Рішення 14-ої сесії міської ради VIII скликання   від 03 грудня 2021 року  № 462             (зі змінами)</t>
  </si>
  <si>
    <t>Рішення 14-ої сесії міської ради VIII скликання від 03 грудня 2021 року  № 470                 (зі змінами)</t>
  </si>
  <si>
    <t>Рішення 14-ої сесії міської ради VIII скликання від 03 грудня 2021 року № 475                      (зі змінами)</t>
  </si>
  <si>
    <t xml:space="preserve">Рішення 53-ої сесії міської ради VII скликання від 04 грудня 2019 року № 975                            (зі змінами)      </t>
  </si>
  <si>
    <t>Зміцнення матеріальнотехнічної бази та створення сприятливих умов для якісного виконання завдань</t>
  </si>
  <si>
    <r>
      <t xml:space="preserve">Фактично використано станом </t>
    </r>
    <r>
      <rPr>
        <b/>
        <u val="single"/>
        <sz val="24"/>
        <rFont val="Times New Roman"/>
        <family val="1"/>
      </rPr>
      <t>на 01 січня 2024 року</t>
    </r>
  </si>
  <si>
    <t xml:space="preserve">Надання пільг хворим з хронічною нирковою недостатністю, які отримують програмний гемодіаліз в медичних закладах та проживають на території Новгород-Сіверської міської територіальної громади, на 2022-2025 роки
</t>
  </si>
  <si>
    <t>17)</t>
  </si>
  <si>
    <t>Надання одноразової матеріальної допомоги мешканцям населених пунктів Новгород-Сіверської міської територіальної громади на 2024-2025 роки</t>
  </si>
  <si>
    <t>відшкодування за медикаменти, відпущені  громадянам, які постраждали в наслідок Чорнобильської катастрофи у т.ч. 39,2 тис. грн за рахунок іншої субвенції</t>
  </si>
  <si>
    <t>Рішення 14-ої сесії міської ради VIII скликання від 03 грудя 2021 року № 478 (із змінами)</t>
  </si>
  <si>
    <t xml:space="preserve">послуги з доступу до електронного кабінету періодичних видань: комп. техніка (72 164 грн) та обслуговування комп. програм (33 094 грн), у т.ч. погашена кредиторська заборгованість 2022 року за придбані принтери (30 645 грн) </t>
  </si>
  <si>
    <t>придбання квітів, корзин з квітами, державної та протокольної атрибутики, банерів</t>
  </si>
  <si>
    <t>0611271</t>
  </si>
  <si>
    <t>придбання дидактичного матеріалу</t>
  </si>
  <si>
    <t>паливно-мастильні матеріали, подарункові набори тощо</t>
  </si>
  <si>
    <t>240 000,00 - виготовлення ПКД "Нове будівництво протирадіаційного укриття для Н-Сіверського ліцею № 1", 8 995,49 - виготовлення ПКД на реконструкцію с-ми газопосточання ЗОШ № 2", 432 767,60 - виготовлення ПКД на реконструкцію покрівель закладів освіти з метою улаштування блискавкозахисту</t>
  </si>
  <si>
    <t>погашення кредиторської заборгованості за 2022 рік(52 284 грн) матеріали, обладнання , інвентар, послуги, інформатизація, здоров'я та соціальний захист, навчання, харчування, розвиток матеріально-технічної бази</t>
  </si>
  <si>
    <t>погашення кредиторської заборгованості за 2022 рік(152 163 грн), матеріали, обладнання, інвентар,податки, кадрове забезпечення, розвиток матеріальнор-технічної бази, інформатизація, шкільний автобус, пожежна безпека, навчання, відрядження</t>
  </si>
  <si>
    <t>матеріали, обладнання, інвентар, послуги, інформатизація, здоров'я та соціальний захист, навчання, тощо</t>
  </si>
  <si>
    <t>погашена кредиторська заборгованість за 2022 рік(7 391 грн), матеріали, обладнання, інвентар, пожежна безпека, навчання, відрядження тощо</t>
  </si>
  <si>
    <t>матеріали, обладнання, інвентар, послуги, здоров'я та соціальний захист, розвиток матеріально-технічної бази, пожежна безпека, інформатизація</t>
  </si>
  <si>
    <t>матеріали, обладнання,інвентар, пожежна безпека, податки, навчання, послуги тощо</t>
  </si>
  <si>
    <t>Робочий проект "Нове будівництво місцевої автоматизованої системицентралізованого оповіщення населених пунктів Новгород-Сіверської територіальної громади Чернігівської області: с.Блистова, с.Вороб'ївка, с.Дігтярівка, с.Лісконоги, с.Орлівка, с.Печенюги, с.Чайкине"</t>
  </si>
  <si>
    <t xml:space="preserve">погашена кредиторська заборгованість 2022 року - 34,5 тис.грн; Формування земель комунальної власності - 5,0 тис.грн; Проведення нормативної грошової оцінки земель населених пунктів громади - 52,5 тис.грн, Послуги з експертної грошової оцінки земельних ділянок -8,7 тис. грн. По СФ: виготовлення технічної документації з грошової оцінки земель - 37,5 тис.грн </t>
  </si>
  <si>
    <t>Оплата комунальних послуг та енергоносіїв КНП (6 940,1 тис.грн), інші виплати населенню (570,5); 2 камери для зберігання тіл, візок гідравличний підйомний (324,0 тис.грн)</t>
  </si>
  <si>
    <t xml:space="preserve">надано одноразову грошову допомогу 204 домогосподарствам на поліпшення житлово-побутових умов проживання внутрішньо переміщених осіб з числа осіб, які були зареєстровані і постійно проживали до 24 лютого 2022 року на території обстрілюваних сільських населених пунктів Новгород-Сіверської міської територіальної громади та перемістилися в населені пункти Новгород-Сіверської міської територіальної громади, які розташовані на відстані більше 20 кілометрів від кордону з російською федерацією </t>
  </si>
  <si>
    <t>ЗВІТ</t>
  </si>
  <si>
    <t xml:space="preserve">                 про використання коштів на місцеві програми, які фінансуватимуться за рахунок коштів  бюджету Новгород-Сіверської міської  територіальної громади за 2023 рік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</si>
</sst>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24">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36"/>
      <name val="Times New Roman"/>
      <family val="1"/>
    </font>
    <font>
      <b/>
      <sz val="26"/>
      <name val="Times New Roman"/>
      <family val="1"/>
    </font>
    <font>
      <i/>
      <sz val="20"/>
      <name val="Times New Roman"/>
      <family val="1"/>
    </font>
    <font>
      <b/>
      <sz val="24"/>
      <name val="Times New Roman Cyr"/>
      <family val="0"/>
    </font>
    <font>
      <sz val="36"/>
      <name val="Calibri"/>
      <family val="2"/>
    </font>
    <font>
      <b/>
      <sz val="36"/>
      <name val="Arial Cyr"/>
      <family val="0"/>
    </font>
    <font>
      <i/>
      <sz val="24"/>
      <name val="Times New Roman Cyr"/>
      <family val="0"/>
    </font>
    <font>
      <sz val="20"/>
      <name val="Times New Roman"/>
      <family val="1"/>
    </font>
    <font>
      <i/>
      <sz val="18"/>
      <name val="Times New Roman"/>
      <family val="1"/>
    </font>
    <font>
      <b/>
      <u val="single"/>
      <sz val="24"/>
      <name val="Times New Roman"/>
      <family val="1"/>
    </font>
    <font>
      <sz val="24"/>
      <color indexed="8"/>
      <name val="Times New Roman"/>
      <family val="1"/>
    </font>
    <font>
      <sz val="24"/>
      <color indexed="8"/>
      <name val="Calibri"/>
      <family val="2"/>
    </font>
    <font>
      <i/>
      <sz val="1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b/>
      <sz val="24"/>
      <color indexed="60"/>
      <name val="Times New Roman"/>
      <family val="1"/>
    </font>
    <font>
      <b/>
      <sz val="36"/>
      <color indexed="8"/>
      <name val="Calibri"/>
      <family val="2"/>
    </font>
    <font>
      <b/>
      <sz val="28"/>
      <color indexed="8"/>
      <name val="Times New Roman"/>
      <family val="1"/>
    </font>
    <font>
      <sz val="22"/>
      <color indexed="60"/>
      <name val="Times New Roman"/>
      <family val="1"/>
    </font>
    <font>
      <b/>
      <sz val="26"/>
      <color indexed="8"/>
      <name val="Times New Roman"/>
      <family val="1"/>
    </font>
    <font>
      <b/>
      <sz val="24"/>
      <color indexed="8"/>
      <name val="Times New Roman"/>
      <family val="1"/>
    </font>
    <font>
      <b/>
      <sz val="24"/>
      <color indexed="8"/>
      <name val="Times New Roman Cyr"/>
      <family val="0"/>
    </font>
    <font>
      <b/>
      <sz val="22"/>
      <color indexed="8"/>
      <name val="Times New Roman"/>
      <family val="1"/>
    </font>
    <font>
      <sz val="48"/>
      <color indexed="8"/>
      <name val="Times New Roman"/>
      <family val="1"/>
    </font>
    <font>
      <i/>
      <sz val="24"/>
      <color indexed="60"/>
      <name val="Times New Roman"/>
      <family val="1"/>
    </font>
    <font>
      <sz val="14"/>
      <color indexed="60"/>
      <name val="Times New Roman"/>
      <family val="1"/>
    </font>
    <font>
      <sz val="24"/>
      <color indexed="10"/>
      <name val="Times New Roman"/>
      <family val="1"/>
    </font>
    <font>
      <sz val="22"/>
      <color indexed="8"/>
      <name val="Times New Roman"/>
      <family val="1"/>
    </font>
    <font>
      <i/>
      <sz val="24"/>
      <color indexed="8"/>
      <name val="Times New Roman"/>
      <family val="1"/>
    </font>
    <font>
      <sz val="20"/>
      <color indexed="8"/>
      <name val="Times New Roman"/>
      <family val="1"/>
    </font>
    <font>
      <i/>
      <sz val="22"/>
      <color indexed="8"/>
      <name val="Times New Roman"/>
      <family val="1"/>
    </font>
    <font>
      <sz val="24"/>
      <color indexed="8"/>
      <name val="Times New Roman Cyr"/>
      <family val="0"/>
    </font>
    <font>
      <sz val="36"/>
      <color indexed="8"/>
      <name val="Calibri"/>
      <family val="2"/>
    </font>
    <font>
      <sz val="23"/>
      <color indexed="8"/>
      <name val="Times New Roman"/>
      <family val="1"/>
    </font>
    <font>
      <b/>
      <sz val="26"/>
      <name val="Times New Roman CYR"/>
      <family val="1"/>
    </font>
    <font>
      <sz val="26"/>
      <name val="Arial Cyr"/>
      <family val="0"/>
    </font>
    <font>
      <b/>
      <sz val="26"/>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b/>
      <sz val="36"/>
      <color theme="1"/>
      <name val="Calibri"/>
      <family val="2"/>
    </font>
    <font>
      <b/>
      <sz val="28"/>
      <color theme="1"/>
      <name val="Times New Roman"/>
      <family val="1"/>
    </font>
    <font>
      <sz val="22"/>
      <color rgb="FFC00000"/>
      <name val="Times New Roman"/>
      <family val="1"/>
    </font>
    <font>
      <b/>
      <sz val="26"/>
      <color theme="1"/>
      <name val="Times New Roman"/>
      <family val="1"/>
    </font>
    <font>
      <b/>
      <sz val="24"/>
      <color theme="1"/>
      <name val="Times New Roman"/>
      <family val="1"/>
    </font>
    <font>
      <b/>
      <sz val="24"/>
      <color theme="1"/>
      <name val="Times New Roman Cyr"/>
      <family val="0"/>
    </font>
    <font>
      <b/>
      <sz val="22"/>
      <color theme="1"/>
      <name val="Times New Roman"/>
      <family val="1"/>
    </font>
    <font>
      <sz val="48"/>
      <color theme="1"/>
      <name val="Times New Roman"/>
      <family val="1"/>
    </font>
    <font>
      <i/>
      <sz val="24"/>
      <color rgb="FFC00000"/>
      <name val="Times New Roman"/>
      <family val="1"/>
    </font>
    <font>
      <sz val="14"/>
      <color rgb="FFC00000"/>
      <name val="Times New Roman"/>
      <family val="1"/>
    </font>
    <font>
      <sz val="24"/>
      <color rgb="FFFF0000"/>
      <name val="Times New Roman"/>
      <family val="1"/>
    </font>
    <font>
      <sz val="22"/>
      <color theme="1"/>
      <name val="Times New Roman"/>
      <family val="1"/>
    </font>
    <font>
      <sz val="24"/>
      <color rgb="FF000000"/>
      <name val="Times New Roman"/>
      <family val="1"/>
    </font>
    <font>
      <i/>
      <sz val="24"/>
      <color theme="1"/>
      <name val="Times New Roman"/>
      <family val="1"/>
    </font>
    <font>
      <sz val="20"/>
      <color theme="1"/>
      <name val="Times New Roman"/>
      <family val="1"/>
    </font>
    <font>
      <i/>
      <sz val="22"/>
      <color theme="1"/>
      <name val="Times New Roman"/>
      <family val="1"/>
    </font>
    <font>
      <sz val="24"/>
      <color theme="1"/>
      <name val="Times New Roman Cyr"/>
      <family val="0"/>
    </font>
    <font>
      <sz val="36"/>
      <color theme="1"/>
      <name val="Calibri"/>
      <family val="2"/>
    </font>
    <font>
      <sz val="23"/>
      <color theme="1"/>
      <name val="Times New Roman"/>
      <family val="1"/>
    </font>
    <font>
      <b/>
      <sz val="26"/>
      <color theme="1"/>
      <name val="Arial Cyr"/>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6"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3" fillId="25" borderId="1" applyNumberFormat="0" applyAlignment="0" applyProtection="0"/>
    <xf numFmtId="0" fontId="84" fillId="26" borderId="2" applyNumberFormat="0" applyAlignment="0" applyProtection="0"/>
    <xf numFmtId="0" fontId="85" fillId="26" borderId="1" applyNumberFormat="0" applyAlignment="0" applyProtection="0"/>
    <xf numFmtId="0" fontId="8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6" applyNumberFormat="0" applyFill="0" applyAlignment="0" applyProtection="0"/>
    <xf numFmtId="0" fontId="91" fillId="27" borderId="7" applyNumberFormat="0" applyAlignment="0" applyProtection="0"/>
    <xf numFmtId="0" fontId="92" fillId="0" borderId="0" applyNumberFormat="0" applyFill="0" applyBorder="0" applyAlignment="0" applyProtection="0"/>
    <xf numFmtId="0" fontId="93" fillId="28" borderId="0" applyNumberFormat="0" applyBorder="0" applyAlignment="0" applyProtection="0"/>
    <xf numFmtId="0" fontId="20" fillId="0" borderId="0">
      <alignment/>
      <protection/>
    </xf>
    <xf numFmtId="0" fontId="4" fillId="0" borderId="0">
      <alignment/>
      <protection/>
    </xf>
    <xf numFmtId="0" fontId="94" fillId="0" borderId="0" applyNumberFormat="0" applyFill="0" applyBorder="0" applyAlignment="0" applyProtection="0"/>
    <xf numFmtId="0" fontId="95" fillId="29" borderId="0" applyNumberFormat="0" applyBorder="0" applyAlignment="0" applyProtection="0"/>
    <xf numFmtId="0" fontId="9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9" fillId="31" borderId="0" applyNumberFormat="0" applyBorder="0" applyAlignment="0" applyProtection="0"/>
  </cellStyleXfs>
  <cellXfs count="304">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100" fillId="34" borderId="0" xfId="54" applyFont="1" applyFill="1" applyBorder="1" applyAlignment="1" applyProtection="1">
      <alignment horizontal="center" vertical="center" wrapText="1"/>
      <protection locked="0"/>
    </xf>
    <xf numFmtId="0" fontId="101" fillId="34" borderId="0" xfId="0" applyFont="1" applyFill="1" applyAlignment="1">
      <alignment wrapText="1"/>
    </xf>
    <xf numFmtId="0" fontId="101" fillId="34" borderId="0" xfId="0" applyFont="1" applyFill="1" applyAlignment="1">
      <alignment horizontal="center"/>
    </xf>
    <xf numFmtId="0" fontId="13" fillId="34" borderId="0" xfId="0" applyFont="1" applyFill="1" applyAlignment="1">
      <alignment wrapText="1"/>
    </xf>
    <xf numFmtId="0" fontId="15" fillId="34" borderId="25" xfId="0" applyFont="1" applyFill="1" applyBorder="1" applyAlignment="1">
      <alignment wrapText="1"/>
    </xf>
    <xf numFmtId="0" fontId="15" fillId="34" borderId="26" xfId="0" applyFont="1" applyFill="1" applyBorder="1" applyAlignment="1">
      <alignment horizontal="center" vertical="center"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0" fontId="101" fillId="34" borderId="24" xfId="0" applyFont="1" applyFill="1" applyBorder="1" applyAlignment="1">
      <alignment wrapText="1"/>
    </xf>
    <xf numFmtId="3" fontId="101" fillId="34" borderId="24" xfId="0" applyNumberFormat="1" applyFont="1" applyFill="1" applyBorder="1" applyAlignment="1">
      <alignment wrapText="1"/>
    </xf>
    <xf numFmtId="0" fontId="13" fillId="34" borderId="12" xfId="0" applyNumberFormat="1" applyFont="1" applyFill="1" applyBorder="1" applyAlignment="1">
      <alignment horizontal="center" vertical="center" wrapText="1"/>
    </xf>
    <xf numFmtId="3" fontId="13" fillId="34" borderId="27" xfId="0" applyNumberFormat="1" applyFont="1" applyFill="1" applyBorder="1" applyAlignment="1">
      <alignment wrapText="1"/>
    </xf>
    <xf numFmtId="3" fontId="13" fillId="34" borderId="28" xfId="0" applyNumberFormat="1" applyFont="1" applyFill="1" applyBorder="1" applyAlignment="1">
      <alignment horizontal="center" vertical="center" wrapText="1"/>
    </xf>
    <xf numFmtId="3" fontId="22" fillId="34" borderId="24" xfId="0" applyNumberFormat="1" applyFont="1" applyFill="1" applyBorder="1" applyAlignment="1">
      <alignment horizontal="center" vertical="center" wrapText="1"/>
    </xf>
    <xf numFmtId="0" fontId="102" fillId="34" borderId="0" xfId="0" applyFont="1" applyFill="1" applyAlignment="1">
      <alignment wrapText="1"/>
    </xf>
    <xf numFmtId="180" fontId="13" fillId="34" borderId="24" xfId="0" applyNumberFormat="1" applyFont="1" applyFill="1" applyBorder="1" applyAlignment="1">
      <alignment wrapText="1"/>
    </xf>
    <xf numFmtId="0" fontId="13" fillId="34" borderId="2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01" fillId="34" borderId="24" xfId="0" applyNumberFormat="1" applyFont="1" applyFill="1" applyBorder="1" applyAlignment="1">
      <alignment horizontal="center" vertical="center" wrapText="1"/>
    </xf>
    <xf numFmtId="0" fontId="101" fillId="34" borderId="24" xfId="0" applyFont="1" applyFill="1" applyBorder="1" applyAlignment="1">
      <alignment horizontal="center" vertical="center" wrapText="1"/>
    </xf>
    <xf numFmtId="49" fontId="101" fillId="34" borderId="24" xfId="0" applyNumberFormat="1" applyFont="1" applyFill="1" applyBorder="1" applyAlignment="1">
      <alignment horizontal="center" vertical="center" wrapText="1"/>
    </xf>
    <xf numFmtId="3" fontId="101" fillId="34" borderId="24" xfId="0" applyNumberFormat="1" applyFont="1" applyFill="1" applyBorder="1" applyAlignment="1">
      <alignment horizontal="center" vertical="center" wrapText="1"/>
    </xf>
    <xf numFmtId="0" fontId="101" fillId="34" borderId="24" xfId="0" applyFont="1" applyFill="1" applyBorder="1" applyAlignment="1">
      <alignment horizontal="center" wrapText="1"/>
    </xf>
    <xf numFmtId="0" fontId="103" fillId="34" borderId="24" xfId="0" applyNumberFormat="1" applyFont="1" applyFill="1" applyBorder="1" applyAlignment="1">
      <alignment horizontal="center" vertical="center" wrapText="1"/>
    </xf>
    <xf numFmtId="0" fontId="103" fillId="34" borderId="24" xfId="0" applyFont="1" applyFill="1" applyBorder="1" applyAlignment="1">
      <alignment horizontal="center" vertical="center" wrapText="1"/>
    </xf>
    <xf numFmtId="3" fontId="103" fillId="34" borderId="24" xfId="0" applyNumberFormat="1" applyFont="1" applyFill="1" applyBorder="1" applyAlignment="1">
      <alignment horizontal="center" vertical="center" wrapText="1"/>
    </xf>
    <xf numFmtId="3" fontId="103" fillId="34" borderId="24" xfId="0" applyNumberFormat="1" applyFont="1" applyFill="1" applyBorder="1" applyAlignment="1">
      <alignment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wrapText="1"/>
    </xf>
    <xf numFmtId="3" fontId="13" fillId="35" borderId="24" xfId="0" applyNumberFormat="1" applyFont="1" applyFill="1" applyBorder="1" applyAlignment="1">
      <alignment horizontal="center" vertical="center" wrapText="1"/>
    </xf>
    <xf numFmtId="49" fontId="104" fillId="35" borderId="24" xfId="0" applyNumberFormat="1" applyFont="1" applyFill="1" applyBorder="1" applyAlignment="1">
      <alignment horizontal="center" vertical="center" wrapText="1"/>
    </xf>
    <xf numFmtId="3" fontId="22" fillId="34" borderId="24" xfId="0" applyNumberFormat="1" applyFont="1" applyFill="1" applyBorder="1" applyAlignment="1">
      <alignment wrapText="1"/>
    </xf>
    <xf numFmtId="3" fontId="13"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wrapText="1"/>
    </xf>
    <xf numFmtId="0" fontId="15" fillId="34" borderId="26" xfId="0" applyFont="1" applyFill="1" applyBorder="1" applyAlignment="1">
      <alignment wrapText="1"/>
    </xf>
    <xf numFmtId="0" fontId="18" fillId="35" borderId="24" xfId="0" applyFont="1" applyFill="1" applyBorder="1" applyAlignment="1">
      <alignment horizontal="center" vertical="center" wrapText="1"/>
    </xf>
    <xf numFmtId="3" fontId="27" fillId="35" borderId="24" xfId="0"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wrapText="1"/>
    </xf>
    <xf numFmtId="3" fontId="15" fillId="34" borderId="24"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29" xfId="0" applyFont="1" applyFill="1" applyBorder="1" applyAlignment="1">
      <alignment horizontal="center" vertical="center" wrapText="1"/>
    </xf>
    <xf numFmtId="49" fontId="13" fillId="34" borderId="30" xfId="0" applyNumberFormat="1" applyFont="1" applyFill="1" applyBorder="1" applyAlignment="1">
      <alignment horizontal="center" vertical="center" wrapText="1"/>
    </xf>
    <xf numFmtId="0" fontId="19" fillId="34" borderId="31" xfId="0" applyFont="1" applyFill="1" applyBorder="1" applyAlignment="1">
      <alignment horizontal="center" vertical="center" wrapText="1"/>
    </xf>
    <xf numFmtId="3" fontId="13" fillId="34" borderId="29" xfId="0" applyNumberFormat="1" applyFont="1" applyFill="1" applyBorder="1" applyAlignment="1">
      <alignment horizontal="center" vertical="center" wrapText="1"/>
    </xf>
    <xf numFmtId="3" fontId="13" fillId="34" borderId="27" xfId="0" applyNumberFormat="1" applyFont="1" applyFill="1" applyBorder="1" applyAlignment="1">
      <alignment horizontal="center" vertical="center" wrapText="1"/>
    </xf>
    <xf numFmtId="0" fontId="15" fillId="34" borderId="31" xfId="0" applyFont="1" applyFill="1" applyBorder="1" applyAlignment="1">
      <alignment horizontal="center" vertical="center" wrapText="1"/>
    </xf>
    <xf numFmtId="0" fontId="24" fillId="35" borderId="24" xfId="0" applyFont="1" applyFill="1" applyBorder="1" applyAlignment="1">
      <alignment horizontal="center" vertic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4" fillId="34" borderId="0" xfId="54" applyFont="1" applyFill="1" applyBorder="1" applyAlignment="1" applyProtection="1">
      <alignment horizontal="center" vertical="center" wrapText="1"/>
      <protection locked="0"/>
    </xf>
    <xf numFmtId="0" fontId="0" fillId="34" borderId="24" xfId="0" applyFont="1" applyFill="1" applyBorder="1" applyAlignment="1">
      <alignment wrapText="1"/>
    </xf>
    <xf numFmtId="0" fontId="13" fillId="34" borderId="24" xfId="0" applyFont="1" applyFill="1" applyBorder="1" applyAlignment="1">
      <alignment horizontal="center" vertical="center" wrapText="1"/>
    </xf>
    <xf numFmtId="3" fontId="15" fillId="35" borderId="24" xfId="0" applyNumberFormat="1" applyFont="1" applyFill="1" applyBorder="1" applyAlignment="1">
      <alignment horizontal="center" vertical="center" wrapText="1"/>
    </xf>
    <xf numFmtId="0" fontId="105" fillId="34" borderId="0" xfId="0" applyFont="1" applyFill="1" applyBorder="1" applyAlignment="1">
      <alignment wrapText="1"/>
    </xf>
    <xf numFmtId="0" fontId="105" fillId="34" borderId="0" xfId="0" applyFont="1" applyFill="1" applyAlignment="1">
      <alignment wrapText="1"/>
    </xf>
    <xf numFmtId="0" fontId="15" fillId="34" borderId="17" xfId="0" applyFont="1" applyFill="1" applyBorder="1" applyAlignment="1">
      <alignment horizontal="center" vertical="center" wrapText="1"/>
    </xf>
    <xf numFmtId="0" fontId="24" fillId="34" borderId="11" xfId="0" applyFont="1" applyFill="1" applyBorder="1" applyAlignment="1">
      <alignment horizontal="center" vertical="center" wrapText="1"/>
    </xf>
    <xf numFmtId="3" fontId="102" fillId="34" borderId="24" xfId="0" applyNumberFormat="1" applyFont="1" applyFill="1" applyBorder="1" applyAlignment="1">
      <alignment horizontal="center" vertical="center" wrapText="1"/>
    </xf>
    <xf numFmtId="3" fontId="102" fillId="34" borderId="24" xfId="0" applyNumberFormat="1" applyFont="1" applyFill="1" applyBorder="1" applyAlignment="1">
      <alignment wrapText="1"/>
    </xf>
    <xf numFmtId="0" fontId="106" fillId="34" borderId="0" xfId="0" applyFont="1" applyFill="1" applyBorder="1" applyAlignment="1">
      <alignment wrapText="1"/>
    </xf>
    <xf numFmtId="0" fontId="0" fillId="34" borderId="24" xfId="0" applyFont="1" applyFill="1" applyBorder="1" applyAlignment="1">
      <alignment/>
    </xf>
    <xf numFmtId="3" fontId="13" fillId="34" borderId="30" xfId="0" applyNumberFormat="1" applyFont="1" applyFill="1" applyBorder="1" applyAlignment="1">
      <alignment horizontal="center" vertical="center" wrapText="1"/>
    </xf>
    <xf numFmtId="0" fontId="0" fillId="34" borderId="24" xfId="0" applyFont="1" applyFill="1" applyBorder="1" applyAlignment="1">
      <alignment wrapText="1"/>
    </xf>
    <xf numFmtId="0" fontId="13" fillId="35" borderId="0" xfId="0" applyFont="1" applyFill="1" applyAlignment="1">
      <alignment wrapText="1"/>
    </xf>
    <xf numFmtId="0" fontId="13" fillId="35" borderId="0" xfId="0" applyFont="1" applyFill="1" applyBorder="1" applyAlignment="1">
      <alignment horizontal="center" vertical="center" wrapText="1"/>
    </xf>
    <xf numFmtId="0" fontId="15" fillId="34" borderId="24" xfId="0" applyFont="1" applyFill="1" applyBorder="1" applyAlignment="1">
      <alignment horizontal="center" wrapText="1"/>
    </xf>
    <xf numFmtId="0" fontId="105" fillId="35" borderId="24" xfId="0" applyFont="1" applyFill="1" applyBorder="1" applyAlignment="1">
      <alignment wrapText="1"/>
    </xf>
    <xf numFmtId="0" fontId="105" fillId="35" borderId="24" xfId="0" applyNumberFormat="1" applyFont="1" applyFill="1" applyBorder="1" applyAlignment="1">
      <alignment horizontal="center" vertical="center" wrapText="1"/>
    </xf>
    <xf numFmtId="0" fontId="104" fillId="35" borderId="24" xfId="0" applyFont="1" applyFill="1" applyBorder="1" applyAlignment="1">
      <alignment horizontal="center" vertical="center" wrapText="1"/>
    </xf>
    <xf numFmtId="3" fontId="107" fillId="35" borderId="24" xfId="0" applyNumberFormat="1" applyFont="1" applyFill="1" applyBorder="1" applyAlignment="1">
      <alignment horizontal="center" vertical="center" wrapText="1"/>
    </xf>
    <xf numFmtId="3" fontId="107" fillId="35" borderId="24" xfId="0" applyNumberFormat="1" applyFont="1" applyFill="1" applyBorder="1" applyAlignment="1">
      <alignment wrapText="1"/>
    </xf>
    <xf numFmtId="3" fontId="108" fillId="35" borderId="24" xfId="0" applyNumberFormat="1" applyFont="1" applyFill="1" applyBorder="1" applyAlignment="1">
      <alignment horizontal="center" vertical="center" wrapText="1"/>
    </xf>
    <xf numFmtId="0" fontId="104" fillId="35" borderId="24" xfId="0" applyFont="1" applyFill="1" applyBorder="1" applyAlignment="1">
      <alignment horizontal="center" wrapText="1"/>
    </xf>
    <xf numFmtId="3" fontId="15" fillId="34" borderId="0" xfId="0" applyNumberFormat="1" applyFont="1" applyFill="1" applyAlignment="1">
      <alignment wrapText="1"/>
    </xf>
    <xf numFmtId="0" fontId="102" fillId="34" borderId="0" xfId="0" applyFont="1" applyFill="1" applyBorder="1" applyAlignment="1">
      <alignment horizontal="center" wrapText="1"/>
    </xf>
    <xf numFmtId="0" fontId="102" fillId="34" borderId="0" xfId="0" applyFont="1" applyFill="1" applyBorder="1" applyAlignment="1">
      <alignment wrapText="1"/>
    </xf>
    <xf numFmtId="0" fontId="108" fillId="34" borderId="0" xfId="0" applyFont="1" applyFill="1" applyAlignment="1">
      <alignment wrapText="1"/>
    </xf>
    <xf numFmtId="0" fontId="108" fillId="35" borderId="24" xfId="0" applyNumberFormat="1" applyFont="1" applyFill="1" applyBorder="1" applyAlignment="1">
      <alignment horizontal="center" vertical="center" wrapText="1"/>
    </xf>
    <xf numFmtId="0" fontId="109" fillId="35" borderId="24" xfId="54" applyFont="1" applyFill="1" applyBorder="1" applyAlignment="1">
      <alignment horizontal="center" vertical="center" wrapText="1"/>
      <protection/>
    </xf>
    <xf numFmtId="0" fontId="110" fillId="35" borderId="24" xfId="0" applyFont="1" applyFill="1" applyBorder="1" applyAlignment="1">
      <alignment horizontal="center" vertical="center" wrapText="1"/>
    </xf>
    <xf numFmtId="0" fontId="108" fillId="34" borderId="0" xfId="0" applyFont="1" applyFill="1" applyBorder="1" applyAlignment="1">
      <alignment horizontal="center" vertical="center" wrapText="1"/>
    </xf>
    <xf numFmtId="0" fontId="111" fillId="35" borderId="24" xfId="0" applyFont="1" applyFill="1" applyBorder="1" applyAlignment="1">
      <alignment horizontal="center" vertical="center" wrapText="1"/>
    </xf>
    <xf numFmtId="0" fontId="102" fillId="34" borderId="24" xfId="0" applyFont="1" applyFill="1" applyBorder="1" applyAlignment="1">
      <alignment horizontal="center" vertical="center" wrapText="1"/>
    </xf>
    <xf numFmtId="0" fontId="22" fillId="34" borderId="25" xfId="0" applyFont="1" applyFill="1" applyBorder="1" applyAlignment="1">
      <alignment wrapText="1"/>
    </xf>
    <xf numFmtId="0" fontId="22" fillId="34" borderId="26" xfId="0" applyFont="1" applyFill="1" applyBorder="1" applyAlignment="1">
      <alignment horizontal="center" vertical="center" wrapText="1"/>
    </xf>
    <xf numFmtId="0" fontId="22" fillId="34" borderId="24" xfId="0" applyFont="1" applyFill="1" applyBorder="1" applyAlignment="1">
      <alignment wrapText="1"/>
    </xf>
    <xf numFmtId="0" fontId="21" fillId="34" borderId="25" xfId="0" applyFont="1" applyFill="1" applyBorder="1" applyAlignment="1">
      <alignment wrapText="1"/>
    </xf>
    <xf numFmtId="3" fontId="112" fillId="34" borderId="24" xfId="0" applyNumberFormat="1"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21" fillId="34" borderId="0" xfId="0" applyFont="1" applyFill="1" applyBorder="1" applyAlignment="1">
      <alignment horizontal="center" vertical="center" wrapText="1"/>
    </xf>
    <xf numFmtId="0" fontId="101" fillId="34" borderId="18" xfId="0" applyNumberFormat="1" applyFont="1" applyFill="1" applyBorder="1" applyAlignment="1">
      <alignment horizontal="center" vertical="center" wrapText="1"/>
    </xf>
    <xf numFmtId="0" fontId="101" fillId="34" borderId="13" xfId="0" applyFont="1" applyFill="1" applyBorder="1" applyAlignment="1">
      <alignment horizontal="center" vertical="center" wrapText="1"/>
    </xf>
    <xf numFmtId="3" fontId="101" fillId="34" borderId="0" xfId="0" applyNumberFormat="1" applyFont="1" applyFill="1" applyAlignment="1">
      <alignment wrapText="1"/>
    </xf>
    <xf numFmtId="3" fontId="101" fillId="34" borderId="32" xfId="0" applyNumberFormat="1" applyFont="1" applyFill="1" applyBorder="1" applyAlignment="1">
      <alignment wrapText="1"/>
    </xf>
    <xf numFmtId="0" fontId="101" fillId="34" borderId="33" xfId="0" applyFont="1" applyFill="1" applyBorder="1" applyAlignment="1">
      <alignment wrapText="1"/>
    </xf>
    <xf numFmtId="0" fontId="101" fillId="34" borderId="21" xfId="0" applyFont="1" applyFill="1" applyBorder="1" applyAlignment="1">
      <alignment horizontal="center" vertical="center" wrapText="1"/>
    </xf>
    <xf numFmtId="3" fontId="101" fillId="34" borderId="34" xfId="0" applyNumberFormat="1" applyFont="1" applyFill="1" applyBorder="1" applyAlignment="1">
      <alignment wrapText="1"/>
    </xf>
    <xf numFmtId="3" fontId="15" fillId="34" borderId="35" xfId="0" applyNumberFormat="1" applyFont="1" applyFill="1" applyBorder="1" applyAlignment="1">
      <alignment horizontal="center" vertical="center" wrapText="1"/>
    </xf>
    <xf numFmtId="0" fontId="101" fillId="34" borderId="35" xfId="0" applyFont="1" applyFill="1" applyBorder="1" applyAlignment="1">
      <alignment wrapText="1"/>
    </xf>
    <xf numFmtId="0" fontId="103" fillId="34" borderId="33" xfId="0" applyNumberFormat="1" applyFont="1" applyFill="1" applyBorder="1" applyAlignment="1">
      <alignment horizontal="center" vertical="center" wrapText="1"/>
    </xf>
    <xf numFmtId="0" fontId="101" fillId="34" borderId="33" xfId="0" applyFont="1" applyFill="1" applyBorder="1" applyAlignment="1">
      <alignment horizontal="center" wrapText="1"/>
    </xf>
    <xf numFmtId="0" fontId="101" fillId="34" borderId="33" xfId="0" applyFont="1" applyFill="1" applyBorder="1" applyAlignment="1">
      <alignment horizontal="center" vertical="center" wrapText="1"/>
    </xf>
    <xf numFmtId="3" fontId="101" fillId="34" borderId="33" xfId="0" applyNumberFormat="1" applyFont="1" applyFill="1" applyBorder="1" applyAlignment="1">
      <alignment wrapText="1"/>
    </xf>
    <xf numFmtId="3" fontId="15" fillId="34" borderId="33" xfId="0" applyNumberFormat="1" applyFont="1" applyFill="1" applyBorder="1" applyAlignment="1">
      <alignment horizontal="center" vertical="center" wrapText="1"/>
    </xf>
    <xf numFmtId="0" fontId="113" fillId="34" borderId="24" xfId="0" applyFont="1" applyFill="1" applyBorder="1" applyAlignment="1">
      <alignment horizontal="center" vertical="center" wrapText="1"/>
    </xf>
    <xf numFmtId="49" fontId="103" fillId="34" borderId="24" xfId="0" applyNumberFormat="1" applyFont="1" applyFill="1" applyBorder="1" applyAlignment="1">
      <alignment horizontal="center" vertical="center" wrapText="1"/>
    </xf>
    <xf numFmtId="0" fontId="103" fillId="34" borderId="27" xfId="0" applyNumberFormat="1" applyFont="1" applyFill="1" applyBorder="1" applyAlignment="1">
      <alignment horizontal="center" vertical="center" wrapText="1"/>
    </xf>
    <xf numFmtId="3" fontId="103" fillId="34" borderId="28" xfId="0" applyNumberFormat="1" applyFont="1" applyFill="1" applyBorder="1" applyAlignment="1">
      <alignment horizontal="center" vertical="center" wrapText="1"/>
    </xf>
    <xf numFmtId="0" fontId="101" fillId="34" borderId="27" xfId="0" applyFont="1" applyFill="1" applyBorder="1" applyAlignment="1">
      <alignment horizontal="center" vertical="center" wrapText="1"/>
    </xf>
    <xf numFmtId="3" fontId="15" fillId="34" borderId="0" xfId="0" applyNumberFormat="1" applyFont="1" applyFill="1" applyBorder="1" applyAlignment="1">
      <alignment horizontal="center" vertical="center" wrapText="1"/>
    </xf>
    <xf numFmtId="0" fontId="102" fillId="34" borderId="0"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22" fillId="34" borderId="0" xfId="0" applyFont="1" applyFill="1" applyBorder="1" applyAlignment="1">
      <alignment horizontal="center" wrapText="1"/>
    </xf>
    <xf numFmtId="0" fontId="22" fillId="34" borderId="0" xfId="0" applyFont="1" applyFill="1" applyBorder="1" applyAlignment="1">
      <alignment wrapText="1"/>
    </xf>
    <xf numFmtId="0" fontId="114" fillId="34" borderId="0" xfId="0" applyFont="1" applyFill="1" applyBorder="1" applyAlignment="1">
      <alignment horizontal="center" vertical="center" wrapText="1"/>
    </xf>
    <xf numFmtId="0" fontId="114" fillId="34" borderId="0" xfId="0" applyFont="1" applyFill="1" applyAlignment="1">
      <alignment wrapText="1"/>
    </xf>
    <xf numFmtId="0" fontId="15" fillId="34" borderId="36" xfId="0" applyFont="1" applyFill="1" applyBorder="1" applyAlignment="1">
      <alignment horizontal="center" vertical="center" wrapText="1"/>
    </xf>
    <xf numFmtId="0" fontId="102" fillId="34" borderId="24" xfId="0" applyNumberFormat="1" applyFont="1" applyFill="1" applyBorder="1" applyAlignment="1">
      <alignment horizontal="center" vertical="center" wrapText="1"/>
    </xf>
    <xf numFmtId="0" fontId="115" fillId="34" borderId="0" xfId="0" applyFont="1" applyFill="1" applyBorder="1" applyAlignment="1">
      <alignment wrapText="1"/>
    </xf>
    <xf numFmtId="0" fontId="101" fillId="34" borderId="24" xfId="0" applyFont="1" applyFill="1" applyBorder="1" applyAlignment="1">
      <alignment horizontal="justify"/>
    </xf>
    <xf numFmtId="0" fontId="28"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0" fontId="112" fillId="34" borderId="24" xfId="0" applyFont="1" applyFill="1" applyBorder="1" applyAlignment="1">
      <alignment horizontal="center" vertical="center" wrapText="1"/>
    </xf>
    <xf numFmtId="0" fontId="106" fillId="34" borderId="24" xfId="0" applyFont="1" applyFill="1" applyBorder="1" applyAlignment="1">
      <alignment wrapText="1"/>
    </xf>
    <xf numFmtId="0" fontId="22" fillId="34" borderId="35" xfId="0" applyNumberFormat="1"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35" xfId="0" applyFont="1" applyFill="1" applyBorder="1" applyAlignment="1">
      <alignment horizontal="center" vertical="center" wrapText="1"/>
    </xf>
    <xf numFmtId="0" fontId="16" fillId="34" borderId="24" xfId="54" applyFont="1" applyFill="1" applyBorder="1" applyAlignment="1">
      <alignment horizontal="center" vertical="center" wrapText="1"/>
      <protection/>
    </xf>
    <xf numFmtId="188" fontId="15" fillId="34" borderId="24"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5" fillId="34" borderId="24" xfId="0" applyFont="1" applyFill="1" applyBorder="1" applyAlignment="1">
      <alignment horizontal="left" vertical="center" wrapText="1"/>
    </xf>
    <xf numFmtId="0" fontId="25" fillId="34" borderId="24" xfId="0" applyFont="1" applyFill="1" applyBorder="1" applyAlignment="1">
      <alignment horizontal="left" wrapText="1"/>
    </xf>
    <xf numFmtId="49" fontId="15" fillId="34" borderId="24" xfId="53" applyNumberFormat="1" applyFont="1" applyFill="1" applyBorder="1" applyAlignment="1">
      <alignment horizontal="center" vertical="center"/>
      <protection/>
    </xf>
    <xf numFmtId="49" fontId="102" fillId="34" borderId="24" xfId="0" applyNumberFormat="1" applyFont="1" applyFill="1" applyBorder="1" applyAlignment="1">
      <alignment horizontal="center" vertical="center" wrapText="1"/>
    </xf>
    <xf numFmtId="0" fontId="102" fillId="34" borderId="24" xfId="0" applyFont="1" applyFill="1" applyBorder="1" applyAlignment="1">
      <alignment horizontal="center" wrapText="1"/>
    </xf>
    <xf numFmtId="49" fontId="112" fillId="34" borderId="24" xfId="0" applyNumberFormat="1" applyFont="1" applyFill="1" applyBorder="1" applyAlignment="1">
      <alignment horizontal="center" vertical="center" wrapText="1"/>
    </xf>
    <xf numFmtId="0" fontId="15" fillId="34" borderId="24" xfId="0" applyFont="1" applyFill="1" applyBorder="1" applyAlignment="1">
      <alignment horizontal="center" vertical="justify" wrapText="1"/>
    </xf>
    <xf numFmtId="49" fontId="15" fillId="34" borderId="24" xfId="43"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49" fontId="15" fillId="34" borderId="33" xfId="53" applyNumberFormat="1" applyFont="1" applyFill="1" applyBorder="1" applyAlignment="1">
      <alignment horizontal="center" vertical="center"/>
      <protection/>
    </xf>
    <xf numFmtId="0" fontId="15" fillId="34" borderId="33" xfId="0" applyFont="1" applyFill="1" applyBorder="1" applyAlignment="1">
      <alignment horizontal="center" vertical="center" wrapText="1"/>
    </xf>
    <xf numFmtId="0" fontId="102" fillId="34" borderId="24" xfId="0" applyFont="1" applyFill="1" applyBorder="1" applyAlignment="1">
      <alignment wrapText="1"/>
    </xf>
    <xf numFmtId="0" fontId="15" fillId="34" borderId="24" xfId="0" applyFont="1" applyFill="1" applyBorder="1" applyAlignment="1">
      <alignment horizontal="center" vertical="top" wrapText="1"/>
    </xf>
    <xf numFmtId="49" fontId="34" fillId="34" borderId="24" xfId="53" applyNumberFormat="1" applyFont="1" applyFill="1" applyBorder="1" applyAlignment="1">
      <alignment horizontal="center" vertical="center" wrapText="1"/>
      <protection/>
    </xf>
    <xf numFmtId="0" fontId="116" fillId="34" borderId="24" xfId="0" applyFont="1" applyFill="1" applyBorder="1" applyAlignment="1">
      <alignment horizontal="center" wrapText="1"/>
    </xf>
    <xf numFmtId="0" fontId="13" fillId="36" borderId="24" xfId="0" applyNumberFormat="1" applyFont="1" applyFill="1" applyBorder="1" applyAlignment="1">
      <alignment horizontal="center" vertical="center" wrapText="1"/>
    </xf>
    <xf numFmtId="0" fontId="13" fillId="36" borderId="24" xfId="0" applyFont="1" applyFill="1" applyBorder="1" applyAlignment="1">
      <alignment horizontal="center" wrapText="1"/>
    </xf>
    <xf numFmtId="0" fontId="24" fillId="36" borderId="24" xfId="0" applyFont="1" applyFill="1" applyBorder="1" applyAlignment="1">
      <alignment horizontal="center" vertical="center" wrapText="1"/>
    </xf>
    <xf numFmtId="3" fontId="13" fillId="36" borderId="24" xfId="0" applyNumberFormat="1" applyFont="1" applyFill="1" applyBorder="1" applyAlignment="1">
      <alignment horizontal="center" vertical="center" wrapText="1"/>
    </xf>
    <xf numFmtId="3" fontId="13" fillId="36" borderId="24" xfId="0" applyNumberFormat="1" applyFont="1" applyFill="1" applyBorder="1" applyAlignment="1">
      <alignment wrapText="1"/>
    </xf>
    <xf numFmtId="3" fontId="117" fillId="34" borderId="24" xfId="0" applyNumberFormat="1" applyFont="1" applyFill="1" applyBorder="1" applyAlignment="1">
      <alignment horizontal="center" vertical="center" wrapText="1"/>
    </xf>
    <xf numFmtId="3" fontId="23" fillId="34" borderId="24" xfId="0" applyNumberFormat="1" applyFont="1" applyFill="1" applyBorder="1" applyAlignment="1">
      <alignment horizontal="center" vertical="center" wrapText="1"/>
    </xf>
    <xf numFmtId="0" fontId="25" fillId="34" borderId="24" xfId="0" applyFont="1" applyFill="1" applyBorder="1" applyAlignment="1">
      <alignment horizontal="center" vertical="center" wrapText="1"/>
    </xf>
    <xf numFmtId="49" fontId="115" fillId="34" borderId="24" xfId="0" applyNumberFormat="1" applyFont="1" applyFill="1" applyBorder="1" applyAlignment="1">
      <alignment horizontal="center" vertical="center" wrapText="1"/>
    </xf>
    <xf numFmtId="0" fontId="118" fillId="34" borderId="24" xfId="0" applyFont="1" applyFill="1" applyBorder="1" applyAlignment="1">
      <alignment horizontal="center" vertical="center" wrapText="1"/>
    </xf>
    <xf numFmtId="0" fontId="102" fillId="34" borderId="26" xfId="0" applyFont="1" applyFill="1" applyBorder="1" applyAlignment="1">
      <alignment horizontal="center" vertical="center" wrapText="1"/>
    </xf>
    <xf numFmtId="0" fontId="15" fillId="36" borderId="24" xfId="0" applyFont="1" applyFill="1" applyBorder="1" applyAlignment="1">
      <alignment wrapText="1"/>
    </xf>
    <xf numFmtId="0" fontId="13" fillId="36" borderId="24" xfId="0" applyFont="1" applyFill="1" applyBorder="1" applyAlignment="1">
      <alignment horizontal="center"/>
    </xf>
    <xf numFmtId="3" fontId="108" fillId="36" borderId="24" xfId="0" applyNumberFormat="1" applyFont="1" applyFill="1" applyBorder="1" applyAlignment="1">
      <alignment horizontal="center" vertical="center" wrapText="1"/>
    </xf>
    <xf numFmtId="0" fontId="30" fillId="36" borderId="24" xfId="0" applyFont="1" applyFill="1" applyBorder="1" applyAlignment="1">
      <alignment horizontal="center" vertical="center" wrapText="1"/>
    </xf>
    <xf numFmtId="0" fontId="117" fillId="34" borderId="24" xfId="0" applyFont="1" applyFill="1" applyBorder="1" applyAlignment="1">
      <alignment horizontal="center" vertical="center" wrapText="1"/>
    </xf>
    <xf numFmtId="0" fontId="32" fillId="34" borderId="24" xfId="54" applyFont="1" applyFill="1" applyBorder="1" applyAlignment="1">
      <alignment horizontal="center" vertical="center" wrapText="1"/>
      <protection/>
    </xf>
    <xf numFmtId="0" fontId="22" fillId="34" borderId="24" xfId="0" applyFont="1" applyFill="1" applyBorder="1" applyAlignment="1">
      <alignment horizontal="center" vertical="justify" wrapText="1"/>
    </xf>
    <xf numFmtId="0" fontId="117" fillId="34" borderId="24" xfId="0" applyFont="1" applyFill="1" applyBorder="1" applyAlignment="1">
      <alignment horizontal="center" wrapText="1"/>
    </xf>
    <xf numFmtId="0" fontId="119" fillId="34" borderId="24" xfId="0" applyFont="1" applyFill="1" applyBorder="1" applyAlignment="1">
      <alignment horizontal="center" vertical="center" wrapText="1"/>
    </xf>
    <xf numFmtId="0" fontId="22" fillId="34" borderId="24" xfId="0" applyFont="1" applyFill="1" applyBorder="1" applyAlignment="1">
      <alignment horizontal="center" wrapText="1"/>
    </xf>
    <xf numFmtId="0" fontId="112" fillId="34" borderId="24" xfId="0" applyFont="1" applyFill="1" applyBorder="1" applyAlignment="1">
      <alignment wrapText="1"/>
    </xf>
    <xf numFmtId="0" fontId="32" fillId="34" borderId="24" xfId="54" applyFont="1" applyFill="1" applyBorder="1" applyAlignment="1">
      <alignment horizontal="center" vertical="center" wrapText="1"/>
      <protection/>
    </xf>
    <xf numFmtId="0" fontId="38" fillId="34" borderId="35" xfId="54" applyFont="1" applyFill="1" applyBorder="1" applyAlignment="1">
      <alignment horizontal="center" vertical="center" wrapText="1"/>
      <protection/>
    </xf>
    <xf numFmtId="0" fontId="0" fillId="34" borderId="35" xfId="0" applyFont="1" applyFill="1" applyBorder="1" applyAlignment="1">
      <alignment horizontal="center" vertical="center" wrapText="1"/>
    </xf>
    <xf numFmtId="49" fontId="15" fillId="34" borderId="35" xfId="0" applyNumberFormat="1" applyFont="1" applyFill="1" applyBorder="1" applyAlignment="1">
      <alignment horizontal="center" vertical="center" wrapText="1"/>
    </xf>
    <xf numFmtId="49" fontId="24" fillId="36" borderId="24" xfId="0" applyNumberFormat="1" applyFont="1" applyFill="1" applyBorder="1" applyAlignment="1">
      <alignment horizontal="center" vertical="center" wrapText="1"/>
    </xf>
    <xf numFmtId="49" fontId="104" fillId="36" borderId="24" xfId="0" applyNumberFormat="1" applyFont="1" applyFill="1" applyBorder="1" applyAlignment="1">
      <alignment horizontal="center" vertical="center" wrapText="1"/>
    </xf>
    <xf numFmtId="3" fontId="13" fillId="37" borderId="24" xfId="0" applyNumberFormat="1" applyFont="1" applyFill="1" applyBorder="1" applyAlignment="1">
      <alignment horizontal="center" vertical="center" wrapText="1"/>
    </xf>
    <xf numFmtId="0" fontId="120" fillId="34" borderId="24" xfId="54" applyFont="1" applyFill="1" applyBorder="1" applyAlignment="1">
      <alignment horizontal="left" vertical="center" wrapText="1"/>
      <protection/>
    </xf>
    <xf numFmtId="49" fontId="117" fillId="34" borderId="24" xfId="0" applyNumberFormat="1"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13" fillId="35" borderId="24" xfId="54"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2" fillId="34" borderId="24" xfId="54" applyFont="1" applyFill="1" applyBorder="1" applyAlignment="1">
      <alignment horizontal="left" vertical="center" wrapText="1"/>
      <protection/>
    </xf>
    <xf numFmtId="0" fontId="30" fillId="37" borderId="24" xfId="0" applyFont="1" applyFill="1" applyBorder="1" applyAlignment="1">
      <alignment horizontal="center" wrapText="1"/>
    </xf>
    <xf numFmtId="3" fontId="27" fillId="37" borderId="24" xfId="0" applyNumberFormat="1" applyFont="1" applyFill="1" applyBorder="1" applyAlignment="1">
      <alignment horizontal="center" vertical="center" wrapText="1"/>
    </xf>
    <xf numFmtId="0" fontId="120" fillId="34" borderId="24" xfId="54" applyFont="1" applyFill="1" applyBorder="1" applyAlignment="1">
      <alignment horizontal="center" vertical="center" wrapText="1"/>
      <protection/>
    </xf>
    <xf numFmtId="0" fontId="17" fillId="34" borderId="24" xfId="0" applyFont="1" applyFill="1" applyBorder="1" applyAlignment="1">
      <alignment horizontal="center" wrapText="1"/>
    </xf>
    <xf numFmtId="0" fontId="115" fillId="34" borderId="24" xfId="0" applyFont="1" applyFill="1" applyBorder="1" applyAlignment="1">
      <alignment horizontal="center" vertical="center" wrapText="1"/>
    </xf>
    <xf numFmtId="0" fontId="102" fillId="34" borderId="24" xfId="0" applyFont="1" applyFill="1" applyBorder="1" applyAlignment="1">
      <alignment horizontal="center" vertical="top" wrapText="1"/>
    </xf>
    <xf numFmtId="0" fontId="115" fillId="34" borderId="24" xfId="0" applyFont="1" applyFill="1" applyBorder="1" applyAlignment="1">
      <alignment wrapText="1"/>
    </xf>
    <xf numFmtId="0" fontId="108" fillId="36" borderId="24" xfId="0" applyNumberFormat="1" applyFont="1" applyFill="1" applyBorder="1" applyAlignment="1">
      <alignment horizontal="center" vertical="center" wrapText="1"/>
    </xf>
    <xf numFmtId="0" fontId="108" fillId="36" borderId="24" xfId="0" applyFont="1" applyFill="1" applyBorder="1" applyAlignment="1">
      <alignment horizontal="center"/>
    </xf>
    <xf numFmtId="0" fontId="104" fillId="36" borderId="24" xfId="0" applyFont="1" applyFill="1" applyBorder="1" applyAlignment="1">
      <alignment horizontal="center" vertical="center"/>
    </xf>
    <xf numFmtId="3" fontId="108" fillId="36" borderId="24" xfId="0" applyNumberFormat="1" applyFont="1" applyFill="1" applyBorder="1" applyAlignment="1">
      <alignment wrapText="1"/>
    </xf>
    <xf numFmtId="0" fontId="121" fillId="36" borderId="24" xfId="0" applyFont="1" applyFill="1" applyBorder="1" applyAlignment="1">
      <alignment horizontal="center" wrapText="1"/>
    </xf>
    <xf numFmtId="0" fontId="15" fillId="34" borderId="24" xfId="0" applyFont="1" applyFill="1" applyBorder="1" applyAlignment="1">
      <alignment horizontal="center" vertical="center" wrapText="1"/>
    </xf>
    <xf numFmtId="0" fontId="122"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Alignment="1">
      <alignment horizontal="center" wrapText="1"/>
    </xf>
    <xf numFmtId="0" fontId="26" fillId="34" borderId="24" xfId="0" applyNumberFormat="1" applyFont="1" applyFill="1" applyBorder="1" applyAlignment="1">
      <alignment horizontal="center" vertical="center" wrapText="1"/>
    </xf>
    <xf numFmtId="0" fontId="0" fillId="34" borderId="24" xfId="0" applyFont="1" applyFill="1" applyBorder="1" applyAlignment="1">
      <alignment wrapText="1"/>
    </xf>
    <xf numFmtId="0" fontId="31" fillId="34" borderId="24" xfId="0" applyFont="1" applyFill="1" applyBorder="1" applyAlignment="1">
      <alignment/>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9" fillId="34" borderId="24" xfId="54" applyFont="1" applyFill="1" applyBorder="1" applyAlignment="1">
      <alignment horizontal="center" vertical="center" wrapText="1"/>
      <protection/>
    </xf>
    <xf numFmtId="0" fontId="27" fillId="37" borderId="24" xfId="0" applyFont="1" applyFill="1" applyBorder="1" applyAlignment="1">
      <alignment horizontal="center"/>
    </xf>
    <xf numFmtId="0" fontId="0" fillId="37" borderId="24" xfId="0" applyFont="1" applyFill="1" applyBorder="1" applyAlignment="1">
      <alignment horizontal="center"/>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02" fillId="34" borderId="35"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33" xfId="0" applyFont="1" applyFill="1" applyBorder="1" applyAlignment="1">
      <alignment horizontal="center" vertical="center" wrapText="1"/>
    </xf>
    <xf numFmtId="49" fontId="15" fillId="34" borderId="35" xfId="0" applyNumberFormat="1" applyFont="1" applyFill="1" applyBorder="1" applyAlignment="1">
      <alignment horizontal="center" vertical="center" wrapText="1"/>
    </xf>
    <xf numFmtId="0" fontId="0" fillId="34" borderId="33" xfId="0" applyFill="1" applyBorder="1" applyAlignment="1">
      <alignment horizontal="center" vertical="center" wrapText="1"/>
    </xf>
    <xf numFmtId="0" fontId="15" fillId="34" borderId="35" xfId="0" applyNumberFormat="1" applyFont="1" applyFill="1" applyBorder="1" applyAlignment="1">
      <alignment horizontal="center" vertical="center" wrapText="1"/>
    </xf>
    <xf numFmtId="0" fontId="33" fillId="34" borderId="35" xfId="0" applyFont="1" applyFill="1" applyBorder="1" applyAlignment="1">
      <alignment horizontal="center" vertical="center" wrapText="1"/>
    </xf>
    <xf numFmtId="0" fontId="0" fillId="34" borderId="27" xfId="0" applyFill="1" applyBorder="1" applyAlignment="1">
      <alignment horizontal="center" vertical="center" wrapText="1"/>
    </xf>
    <xf numFmtId="0" fontId="15" fillId="34" borderId="35" xfId="0" applyFont="1" applyFill="1" applyBorder="1" applyAlignment="1">
      <alignment horizontal="center" vertical="center" wrapText="1"/>
    </xf>
    <xf numFmtId="0" fontId="16" fillId="34" borderId="35" xfId="54" applyFont="1" applyFill="1" applyBorder="1" applyAlignment="1">
      <alignment horizontal="center" vertical="center" wrapText="1"/>
      <protection/>
    </xf>
    <xf numFmtId="0" fontId="0" fillId="34" borderId="27" xfId="0" applyFill="1" applyBorder="1" applyAlignment="1">
      <alignment wrapText="1"/>
    </xf>
    <xf numFmtId="0" fontId="0" fillId="34" borderId="33" xfId="0" applyFill="1" applyBorder="1" applyAlignment="1">
      <alignment wrapText="1"/>
    </xf>
    <xf numFmtId="0" fontId="6" fillId="0" borderId="0" xfId="54" applyFont="1" applyBorder="1" applyAlignment="1" applyProtection="1">
      <alignment horizontal="left" vertical="center" wrapText="1"/>
      <protection locked="0"/>
    </xf>
    <xf numFmtId="0" fontId="78" fillId="34" borderId="0" xfId="54" applyFont="1" applyFill="1" applyBorder="1" applyAlignment="1" applyProtection="1">
      <alignment horizontal="center" vertical="center" wrapText="1"/>
      <protection locked="0"/>
    </xf>
    <xf numFmtId="0" fontId="79" fillId="0" borderId="0" xfId="0" applyFont="1" applyAlignment="1">
      <alignment horizontal="center" vertical="center" wrapText="1"/>
    </xf>
    <xf numFmtId="0" fontId="107" fillId="34" borderId="0" xfId="0" applyFont="1" applyFill="1" applyAlignment="1">
      <alignment horizontal="center" wrapText="1"/>
    </xf>
    <xf numFmtId="0" fontId="123" fillId="0" borderId="0" xfId="0" applyFont="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R179"/>
  <sheetViews>
    <sheetView tabSelected="1" zoomScale="40" zoomScaleNormal="40" zoomScaleSheetLayoutView="25" workbookViewId="0" topLeftCell="A127">
      <selection activeCell="M183" sqref="M183"/>
    </sheetView>
  </sheetViews>
  <sheetFormatPr defaultColWidth="16.25390625" defaultRowHeight="12.75"/>
  <cols>
    <col min="1" max="1" width="2.25390625" style="57" customWidth="1"/>
    <col min="2" max="2" width="9.625" style="57" customWidth="1"/>
    <col min="3" max="3" width="134.375" style="57" customWidth="1"/>
    <col min="4" max="4" width="53.00390625" style="66" customWidth="1"/>
    <col min="5" max="5" width="20.625" style="57" customWidth="1"/>
    <col min="6" max="6" width="29.75390625" style="57" customWidth="1"/>
    <col min="7" max="7" width="30.875" style="57" customWidth="1"/>
    <col min="8" max="8" width="19.25390625" style="57" hidden="1" customWidth="1"/>
    <col min="9" max="9" width="6.75390625" style="57" hidden="1" customWidth="1"/>
    <col min="10" max="10" width="32.00390625" style="57" customWidth="1"/>
    <col min="11" max="11" width="31.75390625" style="57" customWidth="1"/>
    <col min="12" max="12" width="28.625" style="57" customWidth="1"/>
    <col min="13" max="13" width="26.625" style="57" customWidth="1"/>
    <col min="14" max="14" width="79.75390625" style="57" customWidth="1"/>
    <col min="15" max="122" width="75.25390625" style="57" customWidth="1"/>
    <col min="123" max="16384" width="16.25390625" style="57" customWidth="1"/>
  </cols>
  <sheetData>
    <row r="1" spans="4:11" ht="79.5" customHeight="1">
      <c r="D1" s="302" t="s">
        <v>395</v>
      </c>
      <c r="E1" s="303"/>
      <c r="F1" s="303"/>
      <c r="G1" s="303"/>
      <c r="H1" s="303"/>
      <c r="I1" s="303"/>
      <c r="J1" s="303"/>
      <c r="K1" s="303"/>
    </row>
    <row r="2" spans="1:122" ht="65.25" customHeight="1">
      <c r="A2" s="55"/>
      <c r="B2" s="55"/>
      <c r="C2" s="300" t="s">
        <v>396</v>
      </c>
      <c r="D2" s="300"/>
      <c r="E2" s="300"/>
      <c r="F2" s="300"/>
      <c r="G2" s="300"/>
      <c r="H2" s="300"/>
      <c r="I2" s="300"/>
      <c r="J2" s="300"/>
      <c r="K2" s="300"/>
      <c r="L2" s="301"/>
      <c r="M2" s="301"/>
      <c r="N2" s="301"/>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row>
    <row r="3" spans="1:122" ht="30" customHeight="1">
      <c r="A3" s="55"/>
      <c r="B3" s="55"/>
      <c r="C3" s="56"/>
      <c r="D3" s="65"/>
      <c r="E3" s="56"/>
      <c r="F3" s="56"/>
      <c r="G3" s="56"/>
      <c r="H3" s="56"/>
      <c r="I3" s="56"/>
      <c r="J3" s="56"/>
      <c r="K3" s="56"/>
      <c r="L3" s="123"/>
      <c r="M3" s="123"/>
      <c r="N3" s="56" t="s">
        <v>106</v>
      </c>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row>
    <row r="4" spans="2:122" ht="276" customHeight="1">
      <c r="B4" s="83" t="s">
        <v>0</v>
      </c>
      <c r="C4" s="84" t="s">
        <v>91</v>
      </c>
      <c r="D4" s="84" t="s">
        <v>92</v>
      </c>
      <c r="E4" s="84" t="s">
        <v>70</v>
      </c>
      <c r="F4" s="85" t="s">
        <v>90</v>
      </c>
      <c r="G4" s="86" t="s">
        <v>205</v>
      </c>
      <c r="H4" s="84"/>
      <c r="I4" s="84" t="s">
        <v>68</v>
      </c>
      <c r="J4" s="84" t="s">
        <v>206</v>
      </c>
      <c r="K4" s="84" t="s">
        <v>69</v>
      </c>
      <c r="L4" s="125" t="s">
        <v>373</v>
      </c>
      <c r="M4" s="125" t="s">
        <v>226</v>
      </c>
      <c r="N4" s="84" t="s">
        <v>98</v>
      </c>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row>
    <row r="5" spans="2:122" ht="132.75" customHeight="1">
      <c r="B5" s="202">
        <v>1</v>
      </c>
      <c r="C5" s="203" t="s">
        <v>349</v>
      </c>
      <c r="D5" s="203" t="s">
        <v>350</v>
      </c>
      <c r="E5" s="108" t="s">
        <v>148</v>
      </c>
      <c r="F5" s="203" t="s">
        <v>61</v>
      </c>
      <c r="G5" s="111">
        <v>150000</v>
      </c>
      <c r="H5" s="110"/>
      <c r="I5" s="111"/>
      <c r="J5" s="111">
        <v>50000</v>
      </c>
      <c r="K5" s="111">
        <f aca="true" t="shared" si="0" ref="K5:K10">G5-J5</f>
        <v>100000</v>
      </c>
      <c r="L5" s="111">
        <v>12645</v>
      </c>
      <c r="M5" s="111">
        <f>J5-L5</f>
        <v>37355</v>
      </c>
      <c r="N5" s="203" t="s">
        <v>231</v>
      </c>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row>
    <row r="6" spans="2:122" ht="143.25" customHeight="1">
      <c r="B6" s="202">
        <v>2</v>
      </c>
      <c r="C6" s="205" t="s">
        <v>214</v>
      </c>
      <c r="D6" s="203" t="s">
        <v>333</v>
      </c>
      <c r="E6" s="108" t="s">
        <v>148</v>
      </c>
      <c r="F6" s="203" t="s">
        <v>61</v>
      </c>
      <c r="G6" s="111">
        <v>615000</v>
      </c>
      <c r="H6" s="110"/>
      <c r="I6" s="111"/>
      <c r="J6" s="111">
        <v>615000</v>
      </c>
      <c r="K6" s="111">
        <f t="shared" si="0"/>
        <v>0</v>
      </c>
      <c r="L6" s="111">
        <v>598816</v>
      </c>
      <c r="M6" s="111">
        <f aca="true" t="shared" si="1" ref="M6:M70">J6-L6</f>
        <v>16184</v>
      </c>
      <c r="N6" s="203" t="s">
        <v>275</v>
      </c>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row>
    <row r="7" spans="2:122" ht="154.5" customHeight="1">
      <c r="B7" s="202">
        <v>3</v>
      </c>
      <c r="C7" s="203" t="s">
        <v>104</v>
      </c>
      <c r="D7" s="203" t="s">
        <v>351</v>
      </c>
      <c r="E7" s="108" t="s">
        <v>149</v>
      </c>
      <c r="F7" s="203" t="s">
        <v>61</v>
      </c>
      <c r="G7" s="111">
        <v>241000</v>
      </c>
      <c r="H7" s="110"/>
      <c r="I7" s="111"/>
      <c r="J7" s="111">
        <v>140000</v>
      </c>
      <c r="K7" s="111">
        <f t="shared" si="0"/>
        <v>101000</v>
      </c>
      <c r="L7" s="111">
        <v>26876</v>
      </c>
      <c r="M7" s="111">
        <f t="shared" si="1"/>
        <v>113124</v>
      </c>
      <c r="N7" s="203" t="s">
        <v>286</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row>
    <row r="8" spans="2:122" ht="150" customHeight="1">
      <c r="B8" s="203">
        <v>4</v>
      </c>
      <c r="C8" s="203" t="s">
        <v>251</v>
      </c>
      <c r="D8" s="203" t="s">
        <v>354</v>
      </c>
      <c r="E8" s="108" t="s">
        <v>149</v>
      </c>
      <c r="F8" s="203" t="s">
        <v>61</v>
      </c>
      <c r="G8" s="111">
        <v>200000</v>
      </c>
      <c r="H8" s="110"/>
      <c r="I8" s="111"/>
      <c r="J8" s="111">
        <v>200000</v>
      </c>
      <c r="K8" s="111">
        <f t="shared" si="0"/>
        <v>0</v>
      </c>
      <c r="L8" s="111">
        <v>172174</v>
      </c>
      <c r="M8" s="111">
        <f t="shared" si="1"/>
        <v>27826</v>
      </c>
      <c r="N8" s="203" t="s">
        <v>276</v>
      </c>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row>
    <row r="9" spans="2:122" ht="105.75" customHeight="1">
      <c r="B9" s="202">
        <v>5</v>
      </c>
      <c r="C9" s="139" t="s">
        <v>117</v>
      </c>
      <c r="D9" s="203" t="s">
        <v>343</v>
      </c>
      <c r="E9" s="108" t="s">
        <v>149</v>
      </c>
      <c r="F9" s="203" t="s">
        <v>61</v>
      </c>
      <c r="G9" s="111">
        <v>479000</v>
      </c>
      <c r="H9" s="110"/>
      <c r="I9" s="111"/>
      <c r="J9" s="206">
        <v>395900</v>
      </c>
      <c r="K9" s="111">
        <f t="shared" si="0"/>
        <v>83100</v>
      </c>
      <c r="L9" s="111">
        <v>395797</v>
      </c>
      <c r="M9" s="111">
        <f t="shared" si="1"/>
        <v>103</v>
      </c>
      <c r="N9" s="203" t="s">
        <v>232</v>
      </c>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row>
    <row r="10" spans="2:122" ht="176.25" customHeight="1">
      <c r="B10" s="202">
        <v>6</v>
      </c>
      <c r="C10" s="203" t="s">
        <v>135</v>
      </c>
      <c r="D10" s="203" t="s">
        <v>345</v>
      </c>
      <c r="E10" s="108" t="s">
        <v>150</v>
      </c>
      <c r="F10" s="203" t="s">
        <v>61</v>
      </c>
      <c r="G10" s="111">
        <v>25735900</v>
      </c>
      <c r="H10" s="110"/>
      <c r="I10" s="111"/>
      <c r="J10" s="111">
        <v>8270000</v>
      </c>
      <c r="K10" s="111">
        <f t="shared" si="0"/>
        <v>17465900</v>
      </c>
      <c r="L10" s="111">
        <v>7834624</v>
      </c>
      <c r="M10" s="111">
        <f t="shared" si="1"/>
        <v>435376</v>
      </c>
      <c r="N10" s="203" t="s">
        <v>393</v>
      </c>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row>
    <row r="11" spans="2:122" s="68" customFormat="1" ht="123.75" customHeight="1">
      <c r="B11" s="272">
        <v>7</v>
      </c>
      <c r="C11" s="98" t="s">
        <v>201</v>
      </c>
      <c r="D11" s="274" t="s">
        <v>356</v>
      </c>
      <c r="E11" s="97" t="s">
        <v>151</v>
      </c>
      <c r="F11" s="98" t="s">
        <v>61</v>
      </c>
      <c r="G11" s="100">
        <f>G13+G14+G15+G17+G18+G12+G16</f>
        <v>4440000</v>
      </c>
      <c r="H11" s="99"/>
      <c r="I11" s="100"/>
      <c r="J11" s="100">
        <f>J13+J14+J15+J17+J18+J12+J16</f>
        <v>1950000</v>
      </c>
      <c r="K11" s="100">
        <f aca="true" t="shared" si="2" ref="K11:K33">G11-J11</f>
        <v>2490000</v>
      </c>
      <c r="L11" s="100">
        <f>L12+L13+L14+L15+L16+L17+L18</f>
        <v>1387380</v>
      </c>
      <c r="M11" s="126">
        <f t="shared" si="1"/>
        <v>562620</v>
      </c>
      <c r="N11" s="119" t="s">
        <v>192</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row>
    <row r="12" spans="1:122" s="159" customFormat="1" ht="82.5" customHeight="1">
      <c r="A12" s="157"/>
      <c r="B12" s="273"/>
      <c r="C12" s="207" t="s">
        <v>340</v>
      </c>
      <c r="D12" s="273"/>
      <c r="E12" s="198" t="s">
        <v>151</v>
      </c>
      <c r="F12" s="75" t="s">
        <v>61</v>
      </c>
      <c r="G12" s="81">
        <v>1800000</v>
      </c>
      <c r="H12" s="102"/>
      <c r="I12" s="81"/>
      <c r="J12" s="81">
        <v>1700000</v>
      </c>
      <c r="K12" s="81">
        <f t="shared" si="2"/>
        <v>100000</v>
      </c>
      <c r="L12" s="81">
        <v>1256920</v>
      </c>
      <c r="M12" s="111">
        <f t="shared" si="1"/>
        <v>443080</v>
      </c>
      <c r="N12" s="75" t="s">
        <v>233</v>
      </c>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row>
    <row r="13" spans="2:122" s="74" customFormat="1" ht="93" customHeight="1">
      <c r="B13" s="273"/>
      <c r="C13" s="207" t="s">
        <v>342</v>
      </c>
      <c r="D13" s="273"/>
      <c r="E13" s="198" t="s">
        <v>151</v>
      </c>
      <c r="F13" s="75" t="s">
        <v>61</v>
      </c>
      <c r="G13" s="81">
        <v>2220000</v>
      </c>
      <c r="H13" s="102"/>
      <c r="I13" s="81"/>
      <c r="J13" s="81">
        <v>10000</v>
      </c>
      <c r="K13" s="81">
        <f t="shared" si="2"/>
        <v>2210000</v>
      </c>
      <c r="L13" s="81">
        <v>3080</v>
      </c>
      <c r="M13" s="111">
        <f t="shared" si="1"/>
        <v>6920</v>
      </c>
      <c r="N13" s="75" t="s">
        <v>271</v>
      </c>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row>
    <row r="14" spans="2:122" s="74" customFormat="1" ht="72.75" customHeight="1">
      <c r="B14" s="273"/>
      <c r="C14" s="208" t="s">
        <v>339</v>
      </c>
      <c r="D14" s="273"/>
      <c r="E14" s="198" t="s">
        <v>151</v>
      </c>
      <c r="F14" s="75" t="s">
        <v>61</v>
      </c>
      <c r="G14" s="81">
        <v>130000</v>
      </c>
      <c r="H14" s="102"/>
      <c r="I14" s="81"/>
      <c r="J14" s="81">
        <v>80000</v>
      </c>
      <c r="K14" s="81">
        <f t="shared" si="2"/>
        <v>50000</v>
      </c>
      <c r="L14" s="81">
        <v>46837</v>
      </c>
      <c r="M14" s="111">
        <f t="shared" si="1"/>
        <v>33163</v>
      </c>
      <c r="N14" s="75" t="s">
        <v>243</v>
      </c>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row>
    <row r="15" spans="2:122" s="74" customFormat="1" ht="46.5" customHeight="1">
      <c r="B15" s="273"/>
      <c r="C15" s="208" t="s">
        <v>338</v>
      </c>
      <c r="D15" s="273"/>
      <c r="E15" s="198" t="s">
        <v>151</v>
      </c>
      <c r="F15" s="75" t="s">
        <v>61</v>
      </c>
      <c r="G15" s="81">
        <v>105000</v>
      </c>
      <c r="H15" s="102"/>
      <c r="I15" s="81"/>
      <c r="J15" s="81">
        <v>10000</v>
      </c>
      <c r="K15" s="81">
        <f t="shared" si="2"/>
        <v>95000</v>
      </c>
      <c r="L15" s="81">
        <v>9390</v>
      </c>
      <c r="M15" s="111">
        <f t="shared" si="1"/>
        <v>610</v>
      </c>
      <c r="N15" s="75" t="s">
        <v>314</v>
      </c>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row>
    <row r="16" spans="2:122" s="74" customFormat="1" ht="64.5" customHeight="1">
      <c r="B16" s="273"/>
      <c r="C16" s="208" t="s">
        <v>341</v>
      </c>
      <c r="D16" s="273"/>
      <c r="E16" s="198" t="s">
        <v>151</v>
      </c>
      <c r="F16" s="75" t="s">
        <v>61</v>
      </c>
      <c r="G16" s="81">
        <v>55000</v>
      </c>
      <c r="H16" s="102"/>
      <c r="I16" s="81"/>
      <c r="J16" s="81">
        <v>50000</v>
      </c>
      <c r="K16" s="81">
        <f t="shared" si="2"/>
        <v>5000</v>
      </c>
      <c r="L16" s="81">
        <v>11153</v>
      </c>
      <c r="M16" s="111">
        <f t="shared" si="1"/>
        <v>38847</v>
      </c>
      <c r="N16" s="75" t="s">
        <v>300</v>
      </c>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row>
    <row r="17" spans="2:122" s="74" customFormat="1" ht="66.75" customHeight="1">
      <c r="B17" s="273"/>
      <c r="C17" s="209" t="s">
        <v>337</v>
      </c>
      <c r="D17" s="273"/>
      <c r="E17" s="198" t="s">
        <v>151</v>
      </c>
      <c r="F17" s="75" t="s">
        <v>61</v>
      </c>
      <c r="G17" s="81">
        <v>45000</v>
      </c>
      <c r="H17" s="102"/>
      <c r="I17" s="81"/>
      <c r="J17" s="81">
        <v>30000</v>
      </c>
      <c r="K17" s="81">
        <f t="shared" si="2"/>
        <v>15000</v>
      </c>
      <c r="L17" s="81"/>
      <c r="M17" s="111">
        <f t="shared" si="1"/>
        <v>30000</v>
      </c>
      <c r="N17" s="75"/>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row>
    <row r="18" spans="2:122" s="74" customFormat="1" ht="105" customHeight="1">
      <c r="B18" s="273"/>
      <c r="C18" s="207" t="s">
        <v>336</v>
      </c>
      <c r="D18" s="273"/>
      <c r="E18" s="198" t="s">
        <v>151</v>
      </c>
      <c r="F18" s="75" t="s">
        <v>61</v>
      </c>
      <c r="G18" s="81">
        <v>85000</v>
      </c>
      <c r="H18" s="102"/>
      <c r="I18" s="81"/>
      <c r="J18" s="81">
        <v>70000</v>
      </c>
      <c r="K18" s="81">
        <f t="shared" si="2"/>
        <v>15000</v>
      </c>
      <c r="L18" s="81">
        <v>60000</v>
      </c>
      <c r="M18" s="111">
        <f t="shared" si="1"/>
        <v>10000</v>
      </c>
      <c r="N18" s="75" t="s">
        <v>285</v>
      </c>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row>
    <row r="19" spans="2:122" ht="169.5" customHeight="1">
      <c r="B19" s="202">
        <v>8</v>
      </c>
      <c r="C19" s="203" t="s">
        <v>89</v>
      </c>
      <c r="D19" s="203" t="s">
        <v>362</v>
      </c>
      <c r="E19" s="108" t="s">
        <v>152</v>
      </c>
      <c r="F19" s="203" t="s">
        <v>61</v>
      </c>
      <c r="G19" s="111">
        <v>39000</v>
      </c>
      <c r="H19" s="110"/>
      <c r="I19" s="111"/>
      <c r="J19" s="111">
        <v>39000</v>
      </c>
      <c r="K19" s="111">
        <f t="shared" si="2"/>
        <v>0</v>
      </c>
      <c r="L19" s="111">
        <v>36404</v>
      </c>
      <c r="M19" s="111">
        <f t="shared" si="1"/>
        <v>2596</v>
      </c>
      <c r="N19" s="203" t="s">
        <v>287</v>
      </c>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row>
    <row r="20" spans="2:122" ht="146.25" customHeight="1">
      <c r="B20" s="202">
        <v>9</v>
      </c>
      <c r="C20" s="203" t="s">
        <v>202</v>
      </c>
      <c r="D20" s="203" t="s">
        <v>378</v>
      </c>
      <c r="E20" s="210" t="s">
        <v>153</v>
      </c>
      <c r="F20" s="203" t="s">
        <v>61</v>
      </c>
      <c r="G20" s="111">
        <v>15000</v>
      </c>
      <c r="H20" s="111"/>
      <c r="I20" s="111"/>
      <c r="J20" s="111">
        <v>12000</v>
      </c>
      <c r="K20" s="111">
        <f t="shared" si="2"/>
        <v>3000</v>
      </c>
      <c r="L20" s="111">
        <v>800</v>
      </c>
      <c r="M20" s="111">
        <f t="shared" si="1"/>
        <v>11200</v>
      </c>
      <c r="N20" s="203" t="s">
        <v>277</v>
      </c>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row>
    <row r="21" spans="2:122" ht="190.5" customHeight="1">
      <c r="B21" s="202">
        <v>10</v>
      </c>
      <c r="C21" s="108" t="s">
        <v>118</v>
      </c>
      <c r="D21" s="203" t="s">
        <v>357</v>
      </c>
      <c r="E21" s="210" t="s">
        <v>154</v>
      </c>
      <c r="F21" s="203" t="s">
        <v>61</v>
      </c>
      <c r="G21" s="111">
        <v>65520</v>
      </c>
      <c r="H21" s="111"/>
      <c r="I21" s="111"/>
      <c r="J21" s="111">
        <v>65000</v>
      </c>
      <c r="K21" s="111">
        <f t="shared" si="2"/>
        <v>520</v>
      </c>
      <c r="L21" s="111"/>
      <c r="M21" s="111">
        <f t="shared" si="1"/>
        <v>65000</v>
      </c>
      <c r="N21" s="203"/>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row>
    <row r="22" spans="2:122" ht="163.5" customHeight="1">
      <c r="B22" s="202">
        <v>11</v>
      </c>
      <c r="C22" s="203" t="s">
        <v>41</v>
      </c>
      <c r="D22" s="203" t="s">
        <v>364</v>
      </c>
      <c r="E22" s="108" t="s">
        <v>154</v>
      </c>
      <c r="F22" s="203" t="s">
        <v>61</v>
      </c>
      <c r="G22" s="111">
        <v>1800000</v>
      </c>
      <c r="H22" s="110"/>
      <c r="I22" s="111"/>
      <c r="J22" s="111">
        <v>1500000</v>
      </c>
      <c r="K22" s="111">
        <f t="shared" si="2"/>
        <v>300000</v>
      </c>
      <c r="L22" s="111">
        <v>1468170</v>
      </c>
      <c r="M22" s="111">
        <f t="shared" si="1"/>
        <v>31830</v>
      </c>
      <c r="N22" s="203" t="s">
        <v>234</v>
      </c>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row>
    <row r="23" spans="2:122" ht="150.75" customHeight="1">
      <c r="B23" s="202">
        <v>12</v>
      </c>
      <c r="C23" s="203" t="s">
        <v>138</v>
      </c>
      <c r="D23" s="203" t="s">
        <v>367</v>
      </c>
      <c r="E23" s="108" t="s">
        <v>71</v>
      </c>
      <c r="F23" s="203" t="s">
        <v>61</v>
      </c>
      <c r="G23" s="111">
        <v>4114000</v>
      </c>
      <c r="H23" s="110"/>
      <c r="I23" s="111"/>
      <c r="J23" s="111">
        <v>3975700</v>
      </c>
      <c r="K23" s="111">
        <f t="shared" si="2"/>
        <v>138300</v>
      </c>
      <c r="L23" s="111">
        <v>3975108</v>
      </c>
      <c r="M23" s="111">
        <f t="shared" si="1"/>
        <v>592</v>
      </c>
      <c r="N23" s="203" t="s">
        <v>244</v>
      </c>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row>
    <row r="24" spans="2:122" ht="105" customHeight="1" hidden="1" thickBot="1">
      <c r="B24" s="87"/>
      <c r="C24" s="88"/>
      <c r="D24" s="88"/>
      <c r="E24" s="89"/>
      <c r="F24" s="88"/>
      <c r="G24" s="90"/>
      <c r="H24" s="77"/>
      <c r="I24" s="90"/>
      <c r="J24" s="90"/>
      <c r="K24" s="90"/>
      <c r="L24" s="90"/>
      <c r="M24" s="111">
        <f t="shared" si="1"/>
        <v>0</v>
      </c>
      <c r="N24" s="91"/>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row>
    <row r="25" spans="2:122" ht="84" customHeight="1" hidden="1">
      <c r="B25" s="87">
        <v>12</v>
      </c>
      <c r="C25" s="88" t="s">
        <v>96</v>
      </c>
      <c r="D25" s="88" t="s">
        <v>97</v>
      </c>
      <c r="E25" s="89" t="s">
        <v>155</v>
      </c>
      <c r="F25" s="88" t="s">
        <v>61</v>
      </c>
      <c r="G25" s="90">
        <v>0</v>
      </c>
      <c r="H25" s="90"/>
      <c r="I25" s="90"/>
      <c r="J25" s="90"/>
      <c r="K25" s="90">
        <f t="shared" si="2"/>
        <v>0</v>
      </c>
      <c r="L25" s="90"/>
      <c r="M25" s="111">
        <f t="shared" si="1"/>
        <v>0</v>
      </c>
      <c r="N25" s="91"/>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row>
    <row r="26" spans="2:122" ht="148.5" customHeight="1">
      <c r="B26" s="202">
        <v>13</v>
      </c>
      <c r="C26" s="203" t="s">
        <v>103</v>
      </c>
      <c r="D26" s="203" t="s">
        <v>355</v>
      </c>
      <c r="E26" s="210" t="s">
        <v>155</v>
      </c>
      <c r="F26" s="203" t="s">
        <v>61</v>
      </c>
      <c r="G26" s="111">
        <v>74000</v>
      </c>
      <c r="H26" s="111"/>
      <c r="I26" s="111"/>
      <c r="J26" s="111"/>
      <c r="K26" s="111">
        <f t="shared" si="2"/>
        <v>74000</v>
      </c>
      <c r="L26" s="111"/>
      <c r="M26" s="111">
        <f t="shared" si="1"/>
        <v>0</v>
      </c>
      <c r="N26" s="139"/>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row>
    <row r="27" spans="2:122" s="82" customFormat="1" ht="240.75" customHeight="1">
      <c r="B27" s="156">
        <v>14</v>
      </c>
      <c r="C27" s="156" t="s">
        <v>301</v>
      </c>
      <c r="D27" s="156" t="s">
        <v>368</v>
      </c>
      <c r="E27" s="211" t="s">
        <v>155</v>
      </c>
      <c r="F27" s="156" t="s">
        <v>61</v>
      </c>
      <c r="G27" s="131">
        <v>28200000</v>
      </c>
      <c r="H27" s="132"/>
      <c r="I27" s="131"/>
      <c r="J27" s="131">
        <v>23545566</v>
      </c>
      <c r="K27" s="131">
        <f t="shared" si="2"/>
        <v>4654434</v>
      </c>
      <c r="L27" s="131">
        <v>18500643</v>
      </c>
      <c r="M27" s="111">
        <f t="shared" si="1"/>
        <v>5044923</v>
      </c>
      <c r="N27" s="212" t="s">
        <v>262</v>
      </c>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row>
    <row r="28" spans="1:122" ht="126" customHeight="1">
      <c r="A28" s="203">
        <v>16</v>
      </c>
      <c r="B28" s="203">
        <v>15</v>
      </c>
      <c r="C28" s="205" t="s">
        <v>139</v>
      </c>
      <c r="D28" s="203" t="s">
        <v>347</v>
      </c>
      <c r="E28" s="108" t="s">
        <v>155</v>
      </c>
      <c r="F28" s="203" t="s">
        <v>61</v>
      </c>
      <c r="G28" s="111">
        <v>299000</v>
      </c>
      <c r="H28" s="110"/>
      <c r="I28" s="111"/>
      <c r="J28" s="111">
        <v>249900</v>
      </c>
      <c r="K28" s="111">
        <f t="shared" si="2"/>
        <v>49100</v>
      </c>
      <c r="L28" s="111">
        <v>20839</v>
      </c>
      <c r="M28" s="111">
        <f t="shared" si="1"/>
        <v>229061</v>
      </c>
      <c r="N28" s="203" t="s">
        <v>263</v>
      </c>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row>
    <row r="29" spans="2:122" ht="152.25" customHeight="1">
      <c r="B29" s="203">
        <v>16</v>
      </c>
      <c r="C29" s="203" t="s">
        <v>104</v>
      </c>
      <c r="D29" s="203" t="s">
        <v>351</v>
      </c>
      <c r="E29" s="210" t="s">
        <v>155</v>
      </c>
      <c r="F29" s="203" t="s">
        <v>61</v>
      </c>
      <c r="G29" s="111">
        <v>10000</v>
      </c>
      <c r="H29" s="111"/>
      <c r="I29" s="111"/>
      <c r="J29" s="111">
        <v>10000</v>
      </c>
      <c r="K29" s="111">
        <f t="shared" si="2"/>
        <v>0</v>
      </c>
      <c r="L29" s="111">
        <v>9083</v>
      </c>
      <c r="M29" s="111">
        <f t="shared" si="1"/>
        <v>917</v>
      </c>
      <c r="N29" s="203" t="s">
        <v>278</v>
      </c>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row>
    <row r="30" spans="2:122" ht="126" customHeight="1">
      <c r="B30" s="203">
        <v>17</v>
      </c>
      <c r="C30" s="203" t="s">
        <v>116</v>
      </c>
      <c r="D30" s="203" t="s">
        <v>366</v>
      </c>
      <c r="E30" s="210" t="s">
        <v>155</v>
      </c>
      <c r="F30" s="203" t="s">
        <v>61</v>
      </c>
      <c r="G30" s="111">
        <v>150000</v>
      </c>
      <c r="H30" s="111"/>
      <c r="I30" s="111"/>
      <c r="J30" s="111"/>
      <c r="K30" s="111">
        <f t="shared" si="2"/>
        <v>150000</v>
      </c>
      <c r="L30" s="111"/>
      <c r="M30" s="111">
        <f t="shared" si="1"/>
        <v>0</v>
      </c>
      <c r="N30" s="61"/>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row>
    <row r="31" spans="2:122" ht="158.25" customHeight="1">
      <c r="B31" s="203">
        <v>18</v>
      </c>
      <c r="C31" s="203" t="s">
        <v>101</v>
      </c>
      <c r="D31" s="203" t="s">
        <v>363</v>
      </c>
      <c r="E31" s="108" t="s">
        <v>155</v>
      </c>
      <c r="F31" s="203" t="s">
        <v>61</v>
      </c>
      <c r="G31" s="111">
        <v>724005</v>
      </c>
      <c r="H31" s="110"/>
      <c r="I31" s="111"/>
      <c r="J31" s="111"/>
      <c r="K31" s="111">
        <f t="shared" si="2"/>
        <v>724005</v>
      </c>
      <c r="L31" s="111"/>
      <c r="M31" s="111">
        <f t="shared" si="1"/>
        <v>0</v>
      </c>
      <c r="N31" s="61"/>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row>
    <row r="32" spans="2:122" ht="158.25" customHeight="1">
      <c r="B32" s="203">
        <v>19</v>
      </c>
      <c r="C32" s="108" t="s">
        <v>180</v>
      </c>
      <c r="D32" s="203" t="s">
        <v>348</v>
      </c>
      <c r="E32" s="108" t="s">
        <v>156</v>
      </c>
      <c r="F32" s="203" t="s">
        <v>61</v>
      </c>
      <c r="G32" s="111">
        <v>1200000</v>
      </c>
      <c r="H32" s="110"/>
      <c r="I32" s="111"/>
      <c r="J32" s="111">
        <v>1200000</v>
      </c>
      <c r="K32" s="111">
        <f t="shared" si="2"/>
        <v>0</v>
      </c>
      <c r="L32" s="111">
        <v>1199162</v>
      </c>
      <c r="M32" s="111">
        <f t="shared" si="1"/>
        <v>838</v>
      </c>
      <c r="N32" s="139" t="s">
        <v>235</v>
      </c>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row>
    <row r="33" spans="2:122" ht="72.75" customHeight="1">
      <c r="B33" s="295">
        <v>20</v>
      </c>
      <c r="C33" s="295" t="s">
        <v>181</v>
      </c>
      <c r="D33" s="295" t="s">
        <v>359</v>
      </c>
      <c r="E33" s="108" t="s">
        <v>157</v>
      </c>
      <c r="F33" s="203" t="s">
        <v>61</v>
      </c>
      <c r="G33" s="111">
        <v>2000000</v>
      </c>
      <c r="H33" s="110"/>
      <c r="I33" s="110"/>
      <c r="J33" s="111">
        <v>1700000</v>
      </c>
      <c r="K33" s="111">
        <f t="shared" si="2"/>
        <v>300000</v>
      </c>
      <c r="L33" s="111">
        <v>493800</v>
      </c>
      <c r="M33" s="111">
        <f t="shared" si="1"/>
        <v>1206200</v>
      </c>
      <c r="N33" s="203" t="s">
        <v>279</v>
      </c>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row>
    <row r="34" spans="2:122" ht="45" customHeight="1" hidden="1" thickBot="1">
      <c r="B34" s="297"/>
      <c r="C34" s="297"/>
      <c r="D34" s="294"/>
      <c r="E34" s="89"/>
      <c r="F34" s="88"/>
      <c r="G34" s="90"/>
      <c r="H34" s="77"/>
      <c r="I34" s="90"/>
      <c r="J34" s="90"/>
      <c r="K34" s="90"/>
      <c r="L34" s="90"/>
      <c r="M34" s="111">
        <f t="shared" si="1"/>
        <v>0</v>
      </c>
      <c r="N34" s="76"/>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row>
    <row r="35" spans="2:122" ht="28.5" customHeight="1" hidden="1" thickBot="1">
      <c r="B35" s="297"/>
      <c r="C35" s="297"/>
      <c r="D35" s="294"/>
      <c r="E35" s="89"/>
      <c r="F35" s="88"/>
      <c r="G35" s="90"/>
      <c r="H35" s="77"/>
      <c r="I35" s="90"/>
      <c r="J35" s="90"/>
      <c r="K35" s="90"/>
      <c r="L35" s="90"/>
      <c r="M35" s="111">
        <f t="shared" si="1"/>
        <v>0</v>
      </c>
      <c r="N35" s="76"/>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row>
    <row r="36" spans="2:122" ht="33.75" customHeight="1" hidden="1" thickBot="1">
      <c r="B36" s="297"/>
      <c r="C36" s="297"/>
      <c r="D36" s="294"/>
      <c r="E36" s="76"/>
      <c r="F36" s="76"/>
      <c r="G36" s="77"/>
      <c r="H36" s="77"/>
      <c r="I36" s="77"/>
      <c r="J36" s="77"/>
      <c r="K36" s="77"/>
      <c r="L36" s="77"/>
      <c r="M36" s="111">
        <f t="shared" si="1"/>
        <v>0</v>
      </c>
      <c r="N36" s="76"/>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row>
    <row r="37" spans="2:122" ht="39.75" customHeight="1" hidden="1" thickBot="1">
      <c r="B37" s="297"/>
      <c r="C37" s="297"/>
      <c r="D37" s="294"/>
      <c r="E37" s="76"/>
      <c r="F37" s="76"/>
      <c r="G37" s="77"/>
      <c r="H37" s="77"/>
      <c r="I37" s="77"/>
      <c r="J37" s="77"/>
      <c r="K37" s="77"/>
      <c r="L37" s="77"/>
      <c r="M37" s="111">
        <f t="shared" si="1"/>
        <v>0</v>
      </c>
      <c r="N37" s="76"/>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row>
    <row r="38" spans="1:122" s="163" customFormat="1" ht="33.75" customHeight="1" hidden="1" thickBot="1">
      <c r="A38" s="160"/>
      <c r="B38" s="297"/>
      <c r="C38" s="297"/>
      <c r="D38" s="294"/>
      <c r="E38" s="213" t="s">
        <v>71</v>
      </c>
      <c r="F38" s="199" t="s">
        <v>61</v>
      </c>
      <c r="G38" s="161"/>
      <c r="H38" s="161"/>
      <c r="I38" s="161"/>
      <c r="J38" s="161"/>
      <c r="K38" s="161">
        <f aca="true" t="shared" si="3" ref="K38:K44">G38-J38</f>
        <v>0</v>
      </c>
      <c r="L38" s="161"/>
      <c r="M38" s="111">
        <f t="shared" si="1"/>
        <v>0</v>
      </c>
      <c r="N38" s="199" t="s">
        <v>99</v>
      </c>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row>
    <row r="39" spans="1:122" s="163" customFormat="1" ht="51" customHeight="1" hidden="1" thickBot="1">
      <c r="A39" s="160"/>
      <c r="B39" s="297"/>
      <c r="C39" s="297"/>
      <c r="D39" s="294"/>
      <c r="E39" s="213" t="s">
        <v>71</v>
      </c>
      <c r="F39" s="199" t="s">
        <v>61</v>
      </c>
      <c r="G39" s="161"/>
      <c r="H39" s="161"/>
      <c r="I39" s="161"/>
      <c r="J39" s="161"/>
      <c r="K39" s="161">
        <f t="shared" si="3"/>
        <v>0</v>
      </c>
      <c r="L39" s="161"/>
      <c r="M39" s="111">
        <f t="shared" si="1"/>
        <v>0</v>
      </c>
      <c r="N39" s="199" t="s">
        <v>100</v>
      </c>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row>
    <row r="40" spans="2:122" s="164" customFormat="1" ht="102.75" customHeight="1">
      <c r="B40" s="298"/>
      <c r="C40" s="298"/>
      <c r="D40" s="291"/>
      <c r="E40" s="108" t="s">
        <v>302</v>
      </c>
      <c r="F40" s="203" t="s">
        <v>61</v>
      </c>
      <c r="G40" s="131">
        <v>500000</v>
      </c>
      <c r="H40" s="161"/>
      <c r="I40" s="161"/>
      <c r="J40" s="131">
        <v>300000</v>
      </c>
      <c r="K40" s="131">
        <f t="shared" si="3"/>
        <v>200000</v>
      </c>
      <c r="L40" s="161"/>
      <c r="M40" s="111">
        <f t="shared" si="1"/>
        <v>300000</v>
      </c>
      <c r="N40" s="199"/>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65"/>
      <c r="DM40" s="165"/>
      <c r="DN40" s="165"/>
      <c r="DO40" s="165"/>
      <c r="DP40" s="165"/>
      <c r="DQ40" s="165"/>
      <c r="DR40" s="165"/>
    </row>
    <row r="41" spans="2:122" ht="120" customHeight="1">
      <c r="B41" s="202">
        <v>22</v>
      </c>
      <c r="C41" s="203" t="s">
        <v>182</v>
      </c>
      <c r="D41" s="203" t="s">
        <v>335</v>
      </c>
      <c r="E41" s="108" t="s">
        <v>158</v>
      </c>
      <c r="F41" s="203" t="s">
        <v>61</v>
      </c>
      <c r="G41" s="111">
        <v>4700000</v>
      </c>
      <c r="H41" s="110"/>
      <c r="I41" s="111"/>
      <c r="J41" s="111"/>
      <c r="K41" s="111">
        <f t="shared" si="3"/>
        <v>4700000</v>
      </c>
      <c r="L41" s="111"/>
      <c r="M41" s="111">
        <f t="shared" si="1"/>
        <v>0</v>
      </c>
      <c r="N41" s="61"/>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row>
    <row r="42" spans="2:122" ht="327.75" customHeight="1">
      <c r="B42" s="202">
        <v>23</v>
      </c>
      <c r="C42" s="108" t="s">
        <v>119</v>
      </c>
      <c r="D42" s="203" t="s">
        <v>334</v>
      </c>
      <c r="E42" s="108" t="s">
        <v>159</v>
      </c>
      <c r="F42" s="203" t="s">
        <v>61</v>
      </c>
      <c r="G42" s="111">
        <v>3200000</v>
      </c>
      <c r="H42" s="110"/>
      <c r="I42" s="111"/>
      <c r="J42" s="111">
        <v>274217</v>
      </c>
      <c r="K42" s="111">
        <f t="shared" si="3"/>
        <v>2925783</v>
      </c>
      <c r="L42" s="111">
        <v>138185</v>
      </c>
      <c r="M42" s="111">
        <f t="shared" si="1"/>
        <v>136032</v>
      </c>
      <c r="N42" s="203" t="s">
        <v>392</v>
      </c>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row>
    <row r="43" spans="2:122" ht="186" customHeight="1" hidden="1" thickBot="1">
      <c r="B43" s="87"/>
      <c r="C43" s="195"/>
      <c r="D43" s="88" t="s">
        <v>93</v>
      </c>
      <c r="E43" s="89"/>
      <c r="F43" s="88"/>
      <c r="G43" s="90"/>
      <c r="H43" s="77"/>
      <c r="I43" s="90"/>
      <c r="J43" s="90"/>
      <c r="K43" s="90">
        <f t="shared" si="3"/>
        <v>0</v>
      </c>
      <c r="L43" s="90"/>
      <c r="M43" s="111">
        <f t="shared" si="1"/>
        <v>0</v>
      </c>
      <c r="N43" s="76"/>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row>
    <row r="44" spans="1:122" s="61" customFormat="1" ht="165.75" customHeight="1">
      <c r="A44" s="69"/>
      <c r="B44" s="202">
        <v>24</v>
      </c>
      <c r="C44" s="121" t="s">
        <v>219</v>
      </c>
      <c r="D44" s="203" t="s">
        <v>358</v>
      </c>
      <c r="E44" s="108" t="s">
        <v>160</v>
      </c>
      <c r="F44" s="203" t="s">
        <v>61</v>
      </c>
      <c r="G44" s="111">
        <v>24600000</v>
      </c>
      <c r="H44" s="110"/>
      <c r="I44" s="111"/>
      <c r="J44" s="111">
        <v>17218887</v>
      </c>
      <c r="K44" s="111">
        <f t="shared" si="3"/>
        <v>7381113</v>
      </c>
      <c r="L44" s="111">
        <v>13575517</v>
      </c>
      <c r="M44" s="111">
        <f t="shared" si="1"/>
        <v>3643370</v>
      </c>
      <c r="N44" s="270" t="s">
        <v>280</v>
      </c>
      <c r="O44" s="59"/>
      <c r="P44" s="59"/>
      <c r="Q44" s="59"/>
      <c r="R44" s="59"/>
      <c r="S44" s="59"/>
      <c r="T44" s="59"/>
      <c r="U44" s="70"/>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row>
    <row r="45" spans="2:122" ht="47.25" customHeight="1" hidden="1" thickBot="1">
      <c r="B45" s="87">
        <v>8</v>
      </c>
      <c r="C45" s="76"/>
      <c r="D45" s="88" t="s">
        <v>93</v>
      </c>
      <c r="E45" s="76"/>
      <c r="F45" s="76"/>
      <c r="G45" s="77"/>
      <c r="H45" s="77"/>
      <c r="I45" s="77"/>
      <c r="J45" s="77"/>
      <c r="K45" s="77"/>
      <c r="L45" s="77"/>
      <c r="M45" s="111">
        <f t="shared" si="1"/>
        <v>0</v>
      </c>
      <c r="N45" s="76"/>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row>
    <row r="46" spans="2:122" ht="54.75" customHeight="1" hidden="1" thickBot="1">
      <c r="B46" s="76"/>
      <c r="C46" s="76"/>
      <c r="D46" s="88" t="s">
        <v>93</v>
      </c>
      <c r="E46" s="76"/>
      <c r="F46" s="76"/>
      <c r="G46" s="77"/>
      <c r="H46" s="77"/>
      <c r="I46" s="77"/>
      <c r="J46" s="77"/>
      <c r="K46" s="77"/>
      <c r="L46" s="77"/>
      <c r="M46" s="111">
        <f t="shared" si="1"/>
        <v>0</v>
      </c>
      <c r="N46" s="76"/>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row>
    <row r="47" spans="2:122" ht="56.25" customHeight="1" hidden="1" thickBot="1">
      <c r="B47" s="87"/>
      <c r="C47" s="91"/>
      <c r="D47" s="88" t="s">
        <v>93</v>
      </c>
      <c r="E47" s="89"/>
      <c r="F47" s="88"/>
      <c r="G47" s="90"/>
      <c r="H47" s="77"/>
      <c r="I47" s="90"/>
      <c r="J47" s="90"/>
      <c r="K47" s="90"/>
      <c r="L47" s="90"/>
      <c r="M47" s="111">
        <f t="shared" si="1"/>
        <v>0</v>
      </c>
      <c r="N47" s="76"/>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row>
    <row r="48" spans="2:122" ht="62.25" customHeight="1" hidden="1" thickBot="1">
      <c r="B48" s="87"/>
      <c r="C48" s="91"/>
      <c r="D48" s="88" t="s">
        <v>93</v>
      </c>
      <c r="E48" s="89"/>
      <c r="F48" s="88"/>
      <c r="G48" s="90"/>
      <c r="H48" s="77"/>
      <c r="I48" s="90"/>
      <c r="J48" s="90"/>
      <c r="K48" s="90"/>
      <c r="L48" s="90"/>
      <c r="M48" s="111">
        <f t="shared" si="1"/>
        <v>0</v>
      </c>
      <c r="N48" s="76"/>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row>
    <row r="49" spans="2:122" ht="45" customHeight="1" hidden="1" thickBot="1">
      <c r="B49" s="87">
        <v>12</v>
      </c>
      <c r="C49" s="76"/>
      <c r="D49" s="88" t="s">
        <v>93</v>
      </c>
      <c r="E49" s="76"/>
      <c r="F49" s="76"/>
      <c r="G49" s="77"/>
      <c r="H49" s="77"/>
      <c r="I49" s="77"/>
      <c r="J49" s="77"/>
      <c r="K49" s="77"/>
      <c r="L49" s="77"/>
      <c r="M49" s="111">
        <f t="shared" si="1"/>
        <v>0</v>
      </c>
      <c r="N49" s="76"/>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row>
    <row r="50" spans="2:122" ht="30" customHeight="1" hidden="1" thickBot="1">
      <c r="B50" s="87">
        <v>13</v>
      </c>
      <c r="C50" s="76"/>
      <c r="D50" s="88" t="s">
        <v>93</v>
      </c>
      <c r="E50" s="76"/>
      <c r="F50" s="76"/>
      <c r="G50" s="77"/>
      <c r="H50" s="77"/>
      <c r="I50" s="77"/>
      <c r="J50" s="77"/>
      <c r="K50" s="77"/>
      <c r="L50" s="77"/>
      <c r="M50" s="111">
        <f t="shared" si="1"/>
        <v>0</v>
      </c>
      <c r="N50" s="76"/>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row>
    <row r="51" spans="2:122" ht="48.75" customHeight="1" hidden="1" thickBot="1">
      <c r="B51" s="76"/>
      <c r="C51" s="76"/>
      <c r="D51" s="88" t="s">
        <v>93</v>
      </c>
      <c r="E51" s="76"/>
      <c r="F51" s="76"/>
      <c r="G51" s="77"/>
      <c r="H51" s="77"/>
      <c r="I51" s="77"/>
      <c r="J51" s="77"/>
      <c r="K51" s="77"/>
      <c r="L51" s="77"/>
      <c r="M51" s="111">
        <f t="shared" si="1"/>
        <v>0</v>
      </c>
      <c r="N51" s="76"/>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row>
    <row r="52" spans="2:122" ht="219.75" customHeight="1">
      <c r="B52" s="202">
        <v>25</v>
      </c>
      <c r="C52" s="205" t="s">
        <v>213</v>
      </c>
      <c r="D52" s="203" t="s">
        <v>352</v>
      </c>
      <c r="E52" s="108" t="s">
        <v>161</v>
      </c>
      <c r="F52" s="203" t="s">
        <v>61</v>
      </c>
      <c r="G52" s="111">
        <v>1150000</v>
      </c>
      <c r="H52" s="110"/>
      <c r="I52" s="111"/>
      <c r="J52" s="111">
        <v>1000000</v>
      </c>
      <c r="K52" s="111">
        <f>G52-J52</f>
        <v>150000</v>
      </c>
      <c r="L52" s="111">
        <v>891650</v>
      </c>
      <c r="M52" s="111">
        <f t="shared" si="1"/>
        <v>108350</v>
      </c>
      <c r="N52" s="203" t="s">
        <v>236</v>
      </c>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row>
    <row r="53" spans="2:122" ht="30" customHeight="1" hidden="1" thickBot="1">
      <c r="B53" s="166">
        <v>17</v>
      </c>
      <c r="C53" s="66"/>
      <c r="D53" s="167" t="s">
        <v>93</v>
      </c>
      <c r="E53" s="66"/>
      <c r="F53" s="66"/>
      <c r="G53" s="168"/>
      <c r="H53" s="168"/>
      <c r="I53" s="168"/>
      <c r="J53" s="168"/>
      <c r="K53" s="111">
        <f>G53-J53</f>
        <v>0</v>
      </c>
      <c r="L53" s="169"/>
      <c r="M53" s="111">
        <f t="shared" si="1"/>
        <v>0</v>
      </c>
      <c r="N53" s="170"/>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row>
    <row r="54" spans="2:122" ht="58.5" customHeight="1" hidden="1" thickBot="1">
      <c r="B54" s="66"/>
      <c r="C54" s="66"/>
      <c r="D54" s="171" t="s">
        <v>93</v>
      </c>
      <c r="E54" s="66"/>
      <c r="F54" s="66"/>
      <c r="G54" s="168"/>
      <c r="H54" s="168"/>
      <c r="I54" s="168"/>
      <c r="J54" s="168"/>
      <c r="K54" s="111">
        <f>G54-J54</f>
        <v>0</v>
      </c>
      <c r="L54" s="172"/>
      <c r="M54" s="173">
        <f t="shared" si="1"/>
        <v>0</v>
      </c>
      <c r="N54" s="174"/>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row>
    <row r="55" spans="2:21" s="61" customFormat="1" ht="226.5" customHeight="1">
      <c r="B55" s="202">
        <v>26</v>
      </c>
      <c r="C55" s="203" t="s">
        <v>135</v>
      </c>
      <c r="D55" s="203" t="s">
        <v>345</v>
      </c>
      <c r="E55" s="108" t="s">
        <v>269</v>
      </c>
      <c r="F55" s="203" t="s">
        <v>61</v>
      </c>
      <c r="G55" s="111">
        <v>1600000</v>
      </c>
      <c r="J55" s="111">
        <v>1600000</v>
      </c>
      <c r="K55" s="111">
        <f>G55-J55</f>
        <v>0</v>
      </c>
      <c r="L55" s="111">
        <v>1600000</v>
      </c>
      <c r="M55" s="111">
        <f t="shared" si="1"/>
        <v>0</v>
      </c>
      <c r="N55" s="139" t="s">
        <v>288</v>
      </c>
      <c r="O55" s="62"/>
      <c r="P55" s="62"/>
      <c r="Q55" s="62"/>
      <c r="R55" s="62"/>
      <c r="S55" s="62"/>
      <c r="T55" s="62"/>
      <c r="U55" s="105"/>
    </row>
    <row r="56" spans="2:122" ht="63.75" customHeight="1" hidden="1">
      <c r="B56" s="175">
        <v>20</v>
      </c>
      <c r="C56" s="176"/>
      <c r="D56" s="177" t="s">
        <v>93</v>
      </c>
      <c r="E56" s="170"/>
      <c r="F56" s="170"/>
      <c r="G56" s="178"/>
      <c r="H56" s="178"/>
      <c r="I56" s="178"/>
      <c r="J56" s="178"/>
      <c r="K56" s="178"/>
      <c r="L56" s="178"/>
      <c r="M56" s="179">
        <f t="shared" si="1"/>
        <v>0</v>
      </c>
      <c r="N56" s="170"/>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row>
    <row r="57" spans="2:122" ht="131.25" customHeight="1">
      <c r="B57" s="202">
        <v>27</v>
      </c>
      <c r="C57" s="214" t="s">
        <v>250</v>
      </c>
      <c r="D57" s="203" t="s">
        <v>354</v>
      </c>
      <c r="E57" s="108" t="s">
        <v>163</v>
      </c>
      <c r="F57" s="203" t="s">
        <v>61</v>
      </c>
      <c r="G57" s="111">
        <v>25720</v>
      </c>
      <c r="H57" s="110"/>
      <c r="I57" s="111"/>
      <c r="J57" s="111">
        <v>25720</v>
      </c>
      <c r="K57" s="111">
        <f aca="true" t="shared" si="4" ref="K57:K65">G57-J57</f>
        <v>0</v>
      </c>
      <c r="L57" s="111">
        <v>24100</v>
      </c>
      <c r="M57" s="111">
        <f t="shared" si="1"/>
        <v>1620</v>
      </c>
      <c r="N57" s="203" t="s">
        <v>237</v>
      </c>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row>
    <row r="58" spans="2:122" ht="48" customHeight="1" hidden="1">
      <c r="B58" s="202"/>
      <c r="C58" s="139"/>
      <c r="D58" s="203"/>
      <c r="E58" s="108"/>
      <c r="F58" s="203"/>
      <c r="G58" s="111"/>
      <c r="H58" s="110"/>
      <c r="I58" s="111"/>
      <c r="J58" s="111"/>
      <c r="K58" s="111"/>
      <c r="L58" s="111"/>
      <c r="M58" s="111"/>
      <c r="N58" s="203"/>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row>
    <row r="59" spans="2:122" ht="156" customHeight="1">
      <c r="B59" s="202">
        <v>28</v>
      </c>
      <c r="C59" s="203" t="s">
        <v>115</v>
      </c>
      <c r="D59" s="203" t="s">
        <v>369</v>
      </c>
      <c r="E59" s="215" t="s">
        <v>165</v>
      </c>
      <c r="F59" s="203" t="s">
        <v>61</v>
      </c>
      <c r="G59" s="111">
        <v>1403600</v>
      </c>
      <c r="H59" s="110"/>
      <c r="I59" s="111"/>
      <c r="J59" s="111">
        <v>450000</v>
      </c>
      <c r="K59" s="111">
        <f t="shared" si="4"/>
        <v>953600</v>
      </c>
      <c r="L59" s="111">
        <v>342975</v>
      </c>
      <c r="M59" s="111">
        <f t="shared" si="1"/>
        <v>107025</v>
      </c>
      <c r="N59" s="203" t="s">
        <v>260</v>
      </c>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row>
    <row r="60" spans="2:122" ht="144.75" customHeight="1">
      <c r="B60" s="202">
        <v>29</v>
      </c>
      <c r="C60" s="203" t="s">
        <v>114</v>
      </c>
      <c r="D60" s="203" t="s">
        <v>353</v>
      </c>
      <c r="E60" s="108" t="s">
        <v>166</v>
      </c>
      <c r="F60" s="203" t="s">
        <v>61</v>
      </c>
      <c r="G60" s="111">
        <v>4000000</v>
      </c>
      <c r="H60" s="110"/>
      <c r="I60" s="111"/>
      <c r="J60" s="111">
        <v>2887900</v>
      </c>
      <c r="K60" s="111">
        <f t="shared" si="4"/>
        <v>1112100</v>
      </c>
      <c r="L60" s="111">
        <v>2768453</v>
      </c>
      <c r="M60" s="111">
        <f t="shared" si="1"/>
        <v>119447</v>
      </c>
      <c r="N60" s="61" t="s">
        <v>238</v>
      </c>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row>
    <row r="61" spans="2:122" ht="58.5" customHeight="1" hidden="1" thickBot="1">
      <c r="B61" s="92">
        <v>24</v>
      </c>
      <c r="C61" s="180" t="s">
        <v>113</v>
      </c>
      <c r="D61" s="88" t="s">
        <v>93</v>
      </c>
      <c r="E61" s="181"/>
      <c r="F61" s="93"/>
      <c r="G61" s="94"/>
      <c r="H61" s="95"/>
      <c r="I61" s="94"/>
      <c r="J61" s="94"/>
      <c r="K61" s="94">
        <f t="shared" si="4"/>
        <v>0</v>
      </c>
      <c r="L61" s="94"/>
      <c r="M61" s="111">
        <f t="shared" si="1"/>
        <v>0</v>
      </c>
      <c r="N61" s="76"/>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row>
    <row r="62" spans="2:122" ht="114.75" customHeight="1">
      <c r="B62" s="202">
        <v>30</v>
      </c>
      <c r="C62" s="216" t="s">
        <v>197</v>
      </c>
      <c r="D62" s="203" t="s">
        <v>346</v>
      </c>
      <c r="E62" s="108" t="s">
        <v>167</v>
      </c>
      <c r="F62" s="203" t="s">
        <v>61</v>
      </c>
      <c r="G62" s="111">
        <v>370000</v>
      </c>
      <c r="H62" s="110"/>
      <c r="I62" s="111"/>
      <c r="J62" s="111"/>
      <c r="K62" s="111">
        <f>G62-J62</f>
        <v>370000</v>
      </c>
      <c r="L62" s="111"/>
      <c r="M62" s="111">
        <f t="shared" si="1"/>
        <v>0</v>
      </c>
      <c r="N62" s="61"/>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row>
    <row r="63" spans="2:122" ht="156" customHeight="1">
      <c r="B63" s="202">
        <v>31</v>
      </c>
      <c r="C63" s="203" t="s">
        <v>115</v>
      </c>
      <c r="D63" s="203" t="s">
        <v>369</v>
      </c>
      <c r="E63" s="217" t="s">
        <v>211</v>
      </c>
      <c r="F63" s="218" t="s">
        <v>61</v>
      </c>
      <c r="G63" s="179">
        <v>15700000</v>
      </c>
      <c r="H63" s="203"/>
      <c r="I63" s="203"/>
      <c r="J63" s="111">
        <v>14430000</v>
      </c>
      <c r="K63" s="111">
        <f t="shared" si="4"/>
        <v>1270000</v>
      </c>
      <c r="L63" s="111">
        <v>12090746</v>
      </c>
      <c r="M63" s="111">
        <f t="shared" si="1"/>
        <v>2339254</v>
      </c>
      <c r="N63" s="203" t="s">
        <v>261</v>
      </c>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row>
    <row r="64" spans="2:122" ht="132" customHeight="1" hidden="1" thickBot="1">
      <c r="B64" s="93"/>
      <c r="C64" s="91"/>
      <c r="D64" s="88"/>
      <c r="E64" s="181"/>
      <c r="F64" s="93"/>
      <c r="G64" s="94"/>
      <c r="H64" s="77"/>
      <c r="I64" s="77"/>
      <c r="J64" s="77"/>
      <c r="K64" s="94">
        <f t="shared" si="4"/>
        <v>0</v>
      </c>
      <c r="L64" s="94"/>
      <c r="M64" s="111">
        <f t="shared" si="1"/>
        <v>0</v>
      </c>
      <c r="N64" s="76"/>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row>
    <row r="65" spans="2:122" s="82" customFormat="1" ht="160.5" customHeight="1">
      <c r="B65" s="156">
        <v>32</v>
      </c>
      <c r="C65" s="156" t="s">
        <v>137</v>
      </c>
      <c r="D65" s="156" t="s">
        <v>361</v>
      </c>
      <c r="E65" s="211" t="s">
        <v>169</v>
      </c>
      <c r="F65" s="156" t="s">
        <v>61</v>
      </c>
      <c r="G65" s="131">
        <v>55000</v>
      </c>
      <c r="H65" s="131"/>
      <c r="I65" s="131"/>
      <c r="J65" s="131">
        <v>54500</v>
      </c>
      <c r="K65" s="131">
        <f t="shared" si="4"/>
        <v>500</v>
      </c>
      <c r="L65" s="131"/>
      <c r="M65" s="111">
        <f t="shared" si="1"/>
        <v>54500</v>
      </c>
      <c r="N65" s="21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c r="DP65" s="149"/>
      <c r="DQ65" s="149"/>
      <c r="DR65" s="149"/>
    </row>
    <row r="66" spans="2:122" ht="75" customHeight="1" hidden="1" thickBot="1">
      <c r="B66" s="93">
        <v>26</v>
      </c>
      <c r="C66" s="76"/>
      <c r="D66" s="76"/>
      <c r="E66" s="76"/>
      <c r="F66" s="76"/>
      <c r="G66" s="76"/>
      <c r="H66" s="76"/>
      <c r="I66" s="76"/>
      <c r="J66" s="76"/>
      <c r="K66" s="94"/>
      <c r="L66" s="94"/>
      <c r="M66" s="111">
        <f t="shared" si="1"/>
        <v>0</v>
      </c>
      <c r="N66" s="76"/>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row>
    <row r="67" spans="2:122" ht="25.5" customHeight="1" hidden="1">
      <c r="B67" s="76"/>
      <c r="C67" s="76"/>
      <c r="D67" s="76"/>
      <c r="E67" s="76"/>
      <c r="F67" s="76"/>
      <c r="G67" s="77"/>
      <c r="H67" s="77"/>
      <c r="I67" s="77"/>
      <c r="J67" s="77"/>
      <c r="K67" s="77"/>
      <c r="L67" s="77"/>
      <c r="M67" s="111">
        <f t="shared" si="1"/>
        <v>0</v>
      </c>
      <c r="N67" s="76"/>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row>
    <row r="68" spans="2:122" ht="25.5" customHeight="1" hidden="1" thickBot="1">
      <c r="B68" s="76"/>
      <c r="C68" s="76"/>
      <c r="D68" s="76"/>
      <c r="E68" s="76"/>
      <c r="F68" s="76"/>
      <c r="G68" s="77"/>
      <c r="H68" s="77"/>
      <c r="I68" s="77"/>
      <c r="J68" s="77"/>
      <c r="K68" s="77"/>
      <c r="L68" s="77"/>
      <c r="M68" s="111">
        <f t="shared" si="1"/>
        <v>0</v>
      </c>
      <c r="N68" s="76"/>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row>
    <row r="69" spans="2:122" ht="32.25" customHeight="1" hidden="1" thickBot="1">
      <c r="B69" s="92">
        <v>30</v>
      </c>
      <c r="C69" s="76"/>
      <c r="D69" s="76"/>
      <c r="E69" s="76"/>
      <c r="F69" s="76"/>
      <c r="G69" s="77"/>
      <c r="H69" s="77"/>
      <c r="I69" s="77"/>
      <c r="J69" s="77"/>
      <c r="K69" s="77"/>
      <c r="L69" s="77"/>
      <c r="M69" s="111">
        <f t="shared" si="1"/>
        <v>0</v>
      </c>
      <c r="N69" s="76"/>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row>
    <row r="70" spans="2:122" ht="26.25" customHeight="1" hidden="1">
      <c r="B70" s="76"/>
      <c r="C70" s="76"/>
      <c r="D70" s="76"/>
      <c r="E70" s="76"/>
      <c r="F70" s="76"/>
      <c r="G70" s="77"/>
      <c r="H70" s="77"/>
      <c r="I70" s="77"/>
      <c r="J70" s="77"/>
      <c r="K70" s="77"/>
      <c r="L70" s="77"/>
      <c r="M70" s="111">
        <f t="shared" si="1"/>
        <v>0</v>
      </c>
      <c r="N70" s="76"/>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row>
    <row r="71" spans="2:122" ht="30" customHeight="1" hidden="1">
      <c r="B71" s="92"/>
      <c r="C71" s="76"/>
      <c r="D71" s="76"/>
      <c r="E71" s="76"/>
      <c r="F71" s="76"/>
      <c r="G71" s="77"/>
      <c r="H71" s="77"/>
      <c r="I71" s="77"/>
      <c r="J71" s="77"/>
      <c r="K71" s="77"/>
      <c r="L71" s="77"/>
      <c r="M71" s="111">
        <f aca="true" t="shared" si="5" ref="M71:M142">J71-L71</f>
        <v>0</v>
      </c>
      <c r="N71" s="76"/>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row>
    <row r="72" spans="2:122" ht="21" customHeight="1" hidden="1">
      <c r="B72" s="76"/>
      <c r="C72" s="76"/>
      <c r="D72" s="76"/>
      <c r="E72" s="76"/>
      <c r="F72" s="76"/>
      <c r="G72" s="77"/>
      <c r="H72" s="77"/>
      <c r="I72" s="77"/>
      <c r="J72" s="77"/>
      <c r="K72" s="77"/>
      <c r="L72" s="77"/>
      <c r="M72" s="111">
        <f t="shared" si="5"/>
        <v>0</v>
      </c>
      <c r="N72" s="76"/>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row>
    <row r="73" spans="2:122" ht="33.75" customHeight="1" hidden="1" thickBot="1">
      <c r="B73" s="92"/>
      <c r="C73" s="76"/>
      <c r="D73" s="76"/>
      <c r="E73" s="76"/>
      <c r="F73" s="76"/>
      <c r="G73" s="77"/>
      <c r="H73" s="77"/>
      <c r="I73" s="77"/>
      <c r="J73" s="77"/>
      <c r="K73" s="77"/>
      <c r="L73" s="77"/>
      <c r="M73" s="111">
        <f t="shared" si="5"/>
        <v>0</v>
      </c>
      <c r="N73" s="76"/>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row>
    <row r="74" spans="2:122" ht="51" customHeight="1" hidden="1">
      <c r="B74" s="92">
        <v>38</v>
      </c>
      <c r="C74" s="76"/>
      <c r="D74" s="88"/>
      <c r="E74" s="76"/>
      <c r="F74" s="76"/>
      <c r="G74" s="94"/>
      <c r="H74" s="77"/>
      <c r="I74" s="77"/>
      <c r="J74" s="77"/>
      <c r="K74" s="77"/>
      <c r="L74" s="77"/>
      <c r="M74" s="111">
        <f t="shared" si="5"/>
        <v>0</v>
      </c>
      <c r="N74" s="76"/>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row>
    <row r="75" spans="2:122" ht="54.75" customHeight="1" hidden="1">
      <c r="B75" s="92">
        <v>27</v>
      </c>
      <c r="C75" s="88"/>
      <c r="D75" s="88"/>
      <c r="E75" s="93"/>
      <c r="F75" s="93"/>
      <c r="G75" s="94"/>
      <c r="H75" s="77"/>
      <c r="I75" s="77"/>
      <c r="J75" s="90"/>
      <c r="K75" s="94"/>
      <c r="L75" s="94"/>
      <c r="M75" s="111">
        <f t="shared" si="5"/>
        <v>0</v>
      </c>
      <c r="N75" s="76"/>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row>
    <row r="76" spans="2:122" ht="146.25" customHeight="1">
      <c r="B76" s="202">
        <v>33</v>
      </c>
      <c r="C76" s="203" t="s">
        <v>103</v>
      </c>
      <c r="D76" s="203" t="s">
        <v>355</v>
      </c>
      <c r="E76" s="210" t="s">
        <v>170</v>
      </c>
      <c r="F76" s="203" t="s">
        <v>61</v>
      </c>
      <c r="G76" s="111">
        <v>1000000</v>
      </c>
      <c r="H76" s="111"/>
      <c r="I76" s="111"/>
      <c r="J76" s="111"/>
      <c r="K76" s="111">
        <f>G76-J76</f>
        <v>1000000</v>
      </c>
      <c r="L76" s="111"/>
      <c r="M76" s="111">
        <f t="shared" si="5"/>
        <v>0</v>
      </c>
      <c r="N76" s="203"/>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row>
    <row r="77" spans="2:122" ht="88.5" customHeight="1" hidden="1">
      <c r="B77" s="182">
        <v>30</v>
      </c>
      <c r="C77" s="66"/>
      <c r="E77" s="66"/>
      <c r="F77" s="66"/>
      <c r="G77" s="66"/>
      <c r="H77" s="66"/>
      <c r="I77" s="66"/>
      <c r="J77" s="66"/>
      <c r="K77" s="183">
        <f>G29-J29</f>
        <v>0</v>
      </c>
      <c r="L77" s="183"/>
      <c r="M77" s="111">
        <f t="shared" si="5"/>
        <v>0</v>
      </c>
      <c r="N77" s="184"/>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row>
    <row r="78" spans="2:122" ht="270.75" customHeight="1">
      <c r="B78" s="202">
        <v>34</v>
      </c>
      <c r="C78" s="203" t="s">
        <v>140</v>
      </c>
      <c r="D78" s="203" t="s">
        <v>332</v>
      </c>
      <c r="E78" s="210" t="s">
        <v>164</v>
      </c>
      <c r="F78" s="203" t="s">
        <v>61</v>
      </c>
      <c r="G78" s="111">
        <v>300000</v>
      </c>
      <c r="H78" s="111"/>
      <c r="I78" s="111"/>
      <c r="J78" s="111">
        <v>124200</v>
      </c>
      <c r="K78" s="111">
        <f aca="true" t="shared" si="6" ref="K78:K87">G78-J78</f>
        <v>175800</v>
      </c>
      <c r="L78" s="111">
        <v>73497</v>
      </c>
      <c r="M78" s="111">
        <f t="shared" si="5"/>
        <v>50703</v>
      </c>
      <c r="N78" s="203" t="s">
        <v>391</v>
      </c>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row>
    <row r="79" spans="2:122" ht="159" customHeight="1">
      <c r="B79" s="202">
        <v>35</v>
      </c>
      <c r="C79" s="139" t="s">
        <v>220</v>
      </c>
      <c r="D79" s="203" t="s">
        <v>370</v>
      </c>
      <c r="E79" s="108" t="s">
        <v>164</v>
      </c>
      <c r="F79" s="203" t="s">
        <v>61</v>
      </c>
      <c r="G79" s="111">
        <v>1505000</v>
      </c>
      <c r="H79" s="110"/>
      <c r="I79" s="111"/>
      <c r="J79" s="111">
        <v>893000</v>
      </c>
      <c r="K79" s="111">
        <f t="shared" si="6"/>
        <v>612000</v>
      </c>
      <c r="L79" s="111">
        <v>892040</v>
      </c>
      <c r="M79" s="111">
        <f t="shared" si="5"/>
        <v>960</v>
      </c>
      <c r="N79" s="203" t="s">
        <v>281</v>
      </c>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row>
    <row r="80" spans="2:122" ht="148.5" customHeight="1">
      <c r="B80" s="202">
        <v>36</v>
      </c>
      <c r="C80" s="220" t="s">
        <v>221</v>
      </c>
      <c r="D80" s="203" t="s">
        <v>371</v>
      </c>
      <c r="E80" s="210" t="s">
        <v>164</v>
      </c>
      <c r="F80" s="203" t="s">
        <v>61</v>
      </c>
      <c r="G80" s="131">
        <v>4015000</v>
      </c>
      <c r="H80" s="111"/>
      <c r="I80" s="111"/>
      <c r="J80" s="111">
        <v>1392680</v>
      </c>
      <c r="K80" s="111">
        <f t="shared" si="6"/>
        <v>2622320</v>
      </c>
      <c r="L80" s="111">
        <v>1392657</v>
      </c>
      <c r="M80" s="111">
        <f t="shared" si="5"/>
        <v>23</v>
      </c>
      <c r="N80" s="203" t="s">
        <v>289</v>
      </c>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row>
    <row r="81" spans="2:122" ht="102" customHeight="1">
      <c r="B81" s="292">
        <v>37</v>
      </c>
      <c r="C81" s="295" t="s">
        <v>210</v>
      </c>
      <c r="D81" s="295" t="s">
        <v>360</v>
      </c>
      <c r="E81" s="210" t="s">
        <v>212</v>
      </c>
      <c r="F81" s="293" t="s">
        <v>246</v>
      </c>
      <c r="G81" s="111">
        <v>153672</v>
      </c>
      <c r="H81" s="111"/>
      <c r="I81" s="111"/>
      <c r="J81" s="111">
        <v>6000</v>
      </c>
      <c r="K81" s="111">
        <f t="shared" si="6"/>
        <v>147672</v>
      </c>
      <c r="L81" s="111">
        <v>5528</v>
      </c>
      <c r="M81" s="111">
        <f t="shared" si="5"/>
        <v>472</v>
      </c>
      <c r="N81" s="203" t="s">
        <v>259</v>
      </c>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row>
    <row r="82" spans="2:122" s="74" customFormat="1" ht="133.5" customHeight="1">
      <c r="B82" s="294"/>
      <c r="C82" s="294"/>
      <c r="D82" s="294"/>
      <c r="E82" s="221" t="s">
        <v>245</v>
      </c>
      <c r="F82" s="294"/>
      <c r="G82" s="81">
        <v>541118</v>
      </c>
      <c r="H82" s="81"/>
      <c r="I82" s="81"/>
      <c r="J82" s="81">
        <v>532031</v>
      </c>
      <c r="K82" s="111">
        <f t="shared" si="6"/>
        <v>9087</v>
      </c>
      <c r="L82" s="81">
        <v>521706</v>
      </c>
      <c r="M82" s="111">
        <f t="shared" si="5"/>
        <v>10325</v>
      </c>
      <c r="N82" s="196" t="s">
        <v>247</v>
      </c>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row>
    <row r="83" spans="2:122" ht="51.75" customHeight="1">
      <c r="B83" s="294"/>
      <c r="C83" s="294"/>
      <c r="D83" s="294"/>
      <c r="E83" s="210" t="s">
        <v>212</v>
      </c>
      <c r="F83" s="294"/>
      <c r="G83" s="111">
        <v>4904</v>
      </c>
      <c r="H83" s="111"/>
      <c r="I83" s="111"/>
      <c r="J83" s="111"/>
      <c r="K83" s="111">
        <f t="shared" si="6"/>
        <v>4904</v>
      </c>
      <c r="L83" s="111"/>
      <c r="M83" s="111">
        <f t="shared" si="5"/>
        <v>0</v>
      </c>
      <c r="N83" s="218"/>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row>
    <row r="84" spans="2:122" s="74" customFormat="1" ht="54" customHeight="1">
      <c r="B84" s="291"/>
      <c r="C84" s="291"/>
      <c r="D84" s="291"/>
      <c r="E84" s="221" t="s">
        <v>245</v>
      </c>
      <c r="F84" s="291"/>
      <c r="G84" s="81">
        <v>3270</v>
      </c>
      <c r="H84" s="81"/>
      <c r="I84" s="81"/>
      <c r="J84" s="81"/>
      <c r="K84" s="111">
        <f t="shared" si="6"/>
        <v>3270</v>
      </c>
      <c r="L84" s="81"/>
      <c r="M84" s="111">
        <f t="shared" si="5"/>
        <v>0</v>
      </c>
      <c r="N84" s="75"/>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row>
    <row r="85" spans="2:122" s="74" customFormat="1" ht="153.75" customHeight="1">
      <c r="B85" s="202">
        <v>38</v>
      </c>
      <c r="C85" s="220" t="s">
        <v>183</v>
      </c>
      <c r="D85" s="203" t="s">
        <v>365</v>
      </c>
      <c r="E85" s="108" t="s">
        <v>168</v>
      </c>
      <c r="F85" s="203" t="s">
        <v>61</v>
      </c>
      <c r="G85" s="111">
        <v>236500</v>
      </c>
      <c r="H85" s="110"/>
      <c r="I85" s="111"/>
      <c r="J85" s="111">
        <v>109400</v>
      </c>
      <c r="K85" s="111">
        <f t="shared" si="6"/>
        <v>127100</v>
      </c>
      <c r="L85" s="111">
        <v>100000</v>
      </c>
      <c r="M85" s="111">
        <f t="shared" si="5"/>
        <v>9400</v>
      </c>
      <c r="N85" s="222" t="s">
        <v>330</v>
      </c>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row>
    <row r="86" spans="2:122" ht="126" customHeight="1">
      <c r="B86" s="202">
        <v>39</v>
      </c>
      <c r="C86" s="203" t="s">
        <v>67</v>
      </c>
      <c r="D86" s="203" t="s">
        <v>344</v>
      </c>
      <c r="E86" s="108" t="s">
        <v>162</v>
      </c>
      <c r="F86" s="203" t="s">
        <v>61</v>
      </c>
      <c r="G86" s="111">
        <v>50000</v>
      </c>
      <c r="H86" s="110"/>
      <c r="I86" s="111"/>
      <c r="J86" s="111"/>
      <c r="K86" s="111">
        <f>G86-J86</f>
        <v>50000</v>
      </c>
      <c r="L86" s="111"/>
      <c r="M86" s="111">
        <f>J86-L86</f>
        <v>0</v>
      </c>
      <c r="N86" s="203"/>
      <c r="O86" s="185"/>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row>
    <row r="87" spans="2:122" ht="55.5" customHeight="1">
      <c r="B87" s="223"/>
      <c r="C87" s="224" t="s">
        <v>86</v>
      </c>
      <c r="D87" s="225" t="s">
        <v>192</v>
      </c>
      <c r="E87" s="225" t="s">
        <v>192</v>
      </c>
      <c r="F87" s="225" t="s">
        <v>192</v>
      </c>
      <c r="G87" s="226">
        <f>SUM(G5:G86)-G12-G13-G14-G15-G16-G17-G18</f>
        <v>135665209</v>
      </c>
      <c r="H87" s="227"/>
      <c r="I87" s="226">
        <f>SUM(I11:I70)</f>
        <v>0</v>
      </c>
      <c r="J87" s="226">
        <f>SUM(J5:J86)-J12-J13-J14-J15-J16-J17-J18-J82</f>
        <v>84684570</v>
      </c>
      <c r="K87" s="226">
        <f t="shared" si="6"/>
        <v>50980639</v>
      </c>
      <c r="L87" s="226">
        <f>SUM(L5:L86)-L12-L13-L14-L15-L16-L17-L18-L82</f>
        <v>70027669</v>
      </c>
      <c r="M87" s="226">
        <f t="shared" si="5"/>
        <v>14656901</v>
      </c>
      <c r="N87" s="225" t="s">
        <v>192</v>
      </c>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row>
    <row r="88" spans="2:122" ht="51" customHeight="1">
      <c r="B88" s="276" t="s">
        <v>62</v>
      </c>
      <c r="C88" s="276"/>
      <c r="D88" s="276"/>
      <c r="E88" s="276"/>
      <c r="F88" s="276"/>
      <c r="G88" s="276"/>
      <c r="H88" s="277"/>
      <c r="I88" s="277"/>
      <c r="J88" s="277"/>
      <c r="K88" s="277"/>
      <c r="L88" s="124"/>
      <c r="M88" s="124"/>
      <c r="N88" s="61"/>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row>
    <row r="89" spans="2:122" ht="128.25" customHeight="1">
      <c r="B89" s="202">
        <v>1</v>
      </c>
      <c r="C89" s="203" t="s">
        <v>121</v>
      </c>
      <c r="D89" s="109" t="s">
        <v>378</v>
      </c>
      <c r="E89" s="108" t="s">
        <v>145</v>
      </c>
      <c r="F89" s="109" t="s">
        <v>62</v>
      </c>
      <c r="G89" s="111">
        <v>130000</v>
      </c>
      <c r="H89" s="110"/>
      <c r="I89" s="111"/>
      <c r="J89" s="111">
        <v>60564</v>
      </c>
      <c r="K89" s="111">
        <f>G89-J89</f>
        <v>69436</v>
      </c>
      <c r="L89" s="111">
        <v>51049</v>
      </c>
      <c r="M89" s="111">
        <f t="shared" si="5"/>
        <v>9515</v>
      </c>
      <c r="N89" s="203" t="s">
        <v>383</v>
      </c>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row>
    <row r="90" spans="2:122" s="68" customFormat="1" ht="84" customHeight="1">
      <c r="B90" s="284">
        <v>2</v>
      </c>
      <c r="C90" s="286" t="s">
        <v>200</v>
      </c>
      <c r="D90" s="274" t="s">
        <v>326</v>
      </c>
      <c r="E90" s="97" t="s">
        <v>198</v>
      </c>
      <c r="F90" s="106" t="s">
        <v>62</v>
      </c>
      <c r="G90" s="107">
        <f>G91+G92+G93+G94+G95+G96+G97+G98+G99+G100+G101+G102+G103</f>
        <v>24191500</v>
      </c>
      <c r="H90" s="99"/>
      <c r="I90" s="100"/>
      <c r="J90" s="107">
        <f>J91+J92+J93+J94+J95+J96+J97+J98+J99+J100+J101+J102+J103</f>
        <v>9227242</v>
      </c>
      <c r="K90" s="100">
        <f>G90-J90</f>
        <v>14964258</v>
      </c>
      <c r="L90" s="100">
        <f>L91+L92+L93+L94+L95+L96+L97+L98+L99+L100+L101+L102+L103</f>
        <v>8373219</v>
      </c>
      <c r="M90" s="126">
        <f t="shared" si="5"/>
        <v>854023</v>
      </c>
      <c r="N90" s="98">
        <v>7581570</v>
      </c>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row>
    <row r="91" spans="2:122" s="68" customFormat="1" ht="53.25" customHeight="1">
      <c r="B91" s="284"/>
      <c r="C91" s="286"/>
      <c r="D91" s="274"/>
      <c r="E91" s="198" t="s">
        <v>209</v>
      </c>
      <c r="F91" s="196" t="s">
        <v>62</v>
      </c>
      <c r="G91" s="228">
        <v>30000</v>
      </c>
      <c r="H91" s="104"/>
      <c r="I91" s="103"/>
      <c r="J91" s="229">
        <v>9728</v>
      </c>
      <c r="K91" s="81">
        <f aca="true" t="shared" si="7" ref="K91:K103">G91-J91</f>
        <v>20272</v>
      </c>
      <c r="L91" s="81">
        <v>6828</v>
      </c>
      <c r="M91" s="111">
        <f t="shared" si="5"/>
        <v>2900</v>
      </c>
      <c r="N91" s="203" t="s">
        <v>258</v>
      </c>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row>
    <row r="92" spans="2:122" s="74" customFormat="1" ht="222.75" customHeight="1">
      <c r="B92" s="285"/>
      <c r="C92" s="286"/>
      <c r="D92" s="273"/>
      <c r="E92" s="198" t="s">
        <v>172</v>
      </c>
      <c r="F92" s="196" t="s">
        <v>62</v>
      </c>
      <c r="G92" s="81">
        <v>3943600</v>
      </c>
      <c r="H92" s="102"/>
      <c r="I92" s="81"/>
      <c r="J92" s="81">
        <v>608730</v>
      </c>
      <c r="K92" s="81">
        <f t="shared" si="7"/>
        <v>3334870</v>
      </c>
      <c r="L92" s="81">
        <v>594620</v>
      </c>
      <c r="M92" s="111">
        <f t="shared" si="5"/>
        <v>14110</v>
      </c>
      <c r="N92" s="75" t="s">
        <v>385</v>
      </c>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row>
    <row r="93" spans="2:122" s="74" customFormat="1" ht="210" customHeight="1">
      <c r="B93" s="285"/>
      <c r="C93" s="286"/>
      <c r="D93" s="273"/>
      <c r="E93" s="198" t="s">
        <v>173</v>
      </c>
      <c r="F93" s="196" t="s">
        <v>62</v>
      </c>
      <c r="G93" s="81">
        <v>15751400</v>
      </c>
      <c r="H93" s="102"/>
      <c r="I93" s="81"/>
      <c r="J93" s="81">
        <v>5775273</v>
      </c>
      <c r="K93" s="81">
        <f t="shared" si="7"/>
        <v>9976127</v>
      </c>
      <c r="L93" s="81">
        <v>5472079</v>
      </c>
      <c r="M93" s="111">
        <f t="shared" si="5"/>
        <v>303194</v>
      </c>
      <c r="N93" s="75" t="s">
        <v>386</v>
      </c>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row>
    <row r="94" spans="2:122" s="74" customFormat="1" ht="134.25" customHeight="1">
      <c r="B94" s="285"/>
      <c r="C94" s="286"/>
      <c r="D94" s="273"/>
      <c r="E94" s="198" t="s">
        <v>174</v>
      </c>
      <c r="F94" s="196" t="s">
        <v>62</v>
      </c>
      <c r="G94" s="81">
        <v>658700</v>
      </c>
      <c r="H94" s="102"/>
      <c r="I94" s="81"/>
      <c r="J94" s="81">
        <v>128000</v>
      </c>
      <c r="K94" s="81">
        <f t="shared" si="7"/>
        <v>530700</v>
      </c>
      <c r="L94" s="81">
        <v>126638</v>
      </c>
      <c r="M94" s="111">
        <f t="shared" si="5"/>
        <v>1362</v>
      </c>
      <c r="N94" s="75" t="s">
        <v>387</v>
      </c>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row>
    <row r="95" spans="2:122" s="74" customFormat="1" ht="144.75" customHeight="1">
      <c r="B95" s="285"/>
      <c r="C95" s="286"/>
      <c r="D95" s="273"/>
      <c r="E95" s="198" t="s">
        <v>175</v>
      </c>
      <c r="F95" s="196" t="s">
        <v>62</v>
      </c>
      <c r="G95" s="81">
        <v>1283300</v>
      </c>
      <c r="H95" s="102"/>
      <c r="I95" s="81"/>
      <c r="J95" s="81">
        <v>964694</v>
      </c>
      <c r="K95" s="81">
        <f t="shared" si="7"/>
        <v>318606</v>
      </c>
      <c r="L95" s="81">
        <v>872012</v>
      </c>
      <c r="M95" s="111">
        <f t="shared" si="5"/>
        <v>92682</v>
      </c>
      <c r="N95" s="75" t="s">
        <v>388</v>
      </c>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row>
    <row r="96" spans="2:122" s="74" customFormat="1" ht="88.5" customHeight="1">
      <c r="B96" s="285"/>
      <c r="C96" s="286"/>
      <c r="D96" s="273"/>
      <c r="E96" s="198" t="s">
        <v>203</v>
      </c>
      <c r="F96" s="196" t="s">
        <v>62</v>
      </c>
      <c r="G96" s="81">
        <v>18100</v>
      </c>
      <c r="H96" s="102"/>
      <c r="I96" s="81"/>
      <c r="J96" s="81">
        <v>12670</v>
      </c>
      <c r="K96" s="81">
        <f t="shared" si="7"/>
        <v>5430</v>
      </c>
      <c r="L96" s="81">
        <v>12670</v>
      </c>
      <c r="M96" s="111">
        <f t="shared" si="5"/>
        <v>0</v>
      </c>
      <c r="N96" s="75" t="s">
        <v>248</v>
      </c>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row>
    <row r="97" spans="2:122" s="74" customFormat="1" ht="136.5" customHeight="1">
      <c r="B97" s="285"/>
      <c r="C97" s="286"/>
      <c r="D97" s="273"/>
      <c r="E97" s="198" t="s">
        <v>176</v>
      </c>
      <c r="F97" s="196" t="s">
        <v>62</v>
      </c>
      <c r="G97" s="81">
        <v>372000</v>
      </c>
      <c r="H97" s="102"/>
      <c r="I97" s="81"/>
      <c r="J97" s="81">
        <v>69450</v>
      </c>
      <c r="K97" s="81">
        <f t="shared" si="7"/>
        <v>302550</v>
      </c>
      <c r="L97" s="81">
        <v>66143</v>
      </c>
      <c r="M97" s="111">
        <f>J97-L97</f>
        <v>3307</v>
      </c>
      <c r="N97" s="75" t="s">
        <v>389</v>
      </c>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row>
    <row r="98" spans="2:122" s="74" customFormat="1" ht="89.25" customHeight="1">
      <c r="B98" s="285"/>
      <c r="C98" s="286"/>
      <c r="D98" s="273"/>
      <c r="E98" s="198" t="s">
        <v>177</v>
      </c>
      <c r="F98" s="196" t="s">
        <v>62</v>
      </c>
      <c r="G98" s="81">
        <v>170500</v>
      </c>
      <c r="H98" s="102"/>
      <c r="I98" s="81"/>
      <c r="J98" s="81">
        <v>43050</v>
      </c>
      <c r="K98" s="81">
        <f t="shared" si="7"/>
        <v>127450</v>
      </c>
      <c r="L98" s="81">
        <v>42470</v>
      </c>
      <c r="M98" s="111">
        <f t="shared" si="5"/>
        <v>580</v>
      </c>
      <c r="N98" s="75" t="s">
        <v>390</v>
      </c>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row>
    <row r="99" spans="2:122" s="74" customFormat="1" ht="80.25" customHeight="1">
      <c r="B99" s="285"/>
      <c r="C99" s="286"/>
      <c r="D99" s="273"/>
      <c r="E99" s="198" t="s">
        <v>381</v>
      </c>
      <c r="F99" s="196" t="s">
        <v>62</v>
      </c>
      <c r="G99" s="81">
        <v>80000</v>
      </c>
      <c r="H99" s="102"/>
      <c r="I99" s="81"/>
      <c r="J99" s="81">
        <v>9831</v>
      </c>
      <c r="K99" s="81">
        <f t="shared" si="7"/>
        <v>70169</v>
      </c>
      <c r="L99" s="81">
        <v>9831</v>
      </c>
      <c r="M99" s="111">
        <f t="shared" si="5"/>
        <v>0</v>
      </c>
      <c r="N99" s="75" t="s">
        <v>382</v>
      </c>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row>
    <row r="100" spans="2:122" s="74" customFormat="1" ht="17.25" customHeight="1" hidden="1">
      <c r="B100" s="285"/>
      <c r="C100" s="286"/>
      <c r="D100" s="273"/>
      <c r="E100" s="198" t="s">
        <v>208</v>
      </c>
      <c r="F100" s="196" t="s">
        <v>62</v>
      </c>
      <c r="G100" s="81"/>
      <c r="H100" s="102"/>
      <c r="I100" s="81"/>
      <c r="J100" s="81"/>
      <c r="K100" s="81">
        <f t="shared" si="7"/>
        <v>0</v>
      </c>
      <c r="L100" s="81"/>
      <c r="M100" s="111">
        <f t="shared" si="5"/>
        <v>0</v>
      </c>
      <c r="N100" s="75"/>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row>
    <row r="101" spans="2:122" s="74" customFormat="1" ht="216.75" customHeight="1">
      <c r="B101" s="285"/>
      <c r="C101" s="286"/>
      <c r="D101" s="273"/>
      <c r="E101" s="198" t="s">
        <v>178</v>
      </c>
      <c r="F101" s="196" t="s">
        <v>62</v>
      </c>
      <c r="G101" s="81">
        <v>575500</v>
      </c>
      <c r="H101" s="102"/>
      <c r="I101" s="81"/>
      <c r="J101" s="81">
        <v>497657</v>
      </c>
      <c r="K101" s="81">
        <f t="shared" si="7"/>
        <v>77843</v>
      </c>
      <c r="L101" s="81">
        <v>488165</v>
      </c>
      <c r="M101" s="111">
        <f t="shared" si="5"/>
        <v>9492</v>
      </c>
      <c r="N101" s="75" t="s">
        <v>274</v>
      </c>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row>
    <row r="102" spans="2:122" s="74" customFormat="1" ht="339.75" customHeight="1">
      <c r="B102" s="285"/>
      <c r="C102" s="286"/>
      <c r="D102" s="273"/>
      <c r="E102" s="198" t="s">
        <v>204</v>
      </c>
      <c r="F102" s="196" t="s">
        <v>62</v>
      </c>
      <c r="G102" s="81">
        <v>1108400</v>
      </c>
      <c r="H102" s="102"/>
      <c r="I102" s="81"/>
      <c r="J102" s="81">
        <v>1108159</v>
      </c>
      <c r="K102" s="81">
        <f t="shared" si="7"/>
        <v>241</v>
      </c>
      <c r="L102" s="81">
        <v>681763</v>
      </c>
      <c r="M102" s="111">
        <f t="shared" si="5"/>
        <v>426396</v>
      </c>
      <c r="N102" s="230" t="s">
        <v>384</v>
      </c>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row>
    <row r="103" spans="1:122" s="61" customFormat="1" ht="46.5" customHeight="1">
      <c r="A103" s="69"/>
      <c r="B103" s="285"/>
      <c r="C103" s="286"/>
      <c r="D103" s="273"/>
      <c r="E103" s="108" t="s">
        <v>147</v>
      </c>
      <c r="F103" s="109" t="s">
        <v>62</v>
      </c>
      <c r="G103" s="111">
        <v>200000</v>
      </c>
      <c r="H103" s="110"/>
      <c r="I103" s="111"/>
      <c r="J103" s="111"/>
      <c r="K103" s="111">
        <f t="shared" si="7"/>
        <v>200000</v>
      </c>
      <c r="L103" s="111"/>
      <c r="M103" s="111">
        <f t="shared" si="5"/>
        <v>0</v>
      </c>
      <c r="N103" s="270"/>
      <c r="O103" s="59"/>
      <c r="P103" s="59"/>
      <c r="Q103" s="59"/>
      <c r="R103" s="59"/>
      <c r="S103" s="59"/>
      <c r="T103" s="59"/>
      <c r="U103" s="70"/>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203"/>
      <c r="CA103" s="203"/>
      <c r="CB103" s="203"/>
      <c r="CC103" s="203"/>
      <c r="CD103" s="203"/>
      <c r="CE103" s="203"/>
      <c r="CF103" s="203"/>
      <c r="CG103" s="203"/>
      <c r="CH103" s="203"/>
      <c r="CI103" s="203"/>
      <c r="CJ103" s="203"/>
      <c r="CK103" s="203"/>
      <c r="CL103" s="203"/>
      <c r="CM103" s="203"/>
      <c r="CN103" s="203"/>
      <c r="CO103" s="203"/>
      <c r="CP103" s="203"/>
      <c r="CQ103" s="203"/>
      <c r="CR103" s="203"/>
      <c r="CS103" s="203"/>
      <c r="CT103" s="203"/>
      <c r="CU103" s="203"/>
      <c r="CV103" s="203"/>
      <c r="CW103" s="203"/>
      <c r="CX103" s="203"/>
      <c r="CY103" s="203"/>
      <c r="CZ103" s="203"/>
      <c r="DA103" s="203"/>
      <c r="DB103" s="203"/>
      <c r="DC103" s="203"/>
      <c r="DD103" s="203"/>
      <c r="DE103" s="203"/>
      <c r="DF103" s="203"/>
      <c r="DG103" s="203"/>
      <c r="DH103" s="203"/>
      <c r="DI103" s="203"/>
      <c r="DJ103" s="203"/>
      <c r="DK103" s="203"/>
      <c r="DL103" s="203"/>
      <c r="DM103" s="203"/>
      <c r="DN103" s="203"/>
      <c r="DO103" s="203"/>
      <c r="DP103" s="203"/>
      <c r="DQ103" s="203"/>
      <c r="DR103" s="203"/>
    </row>
    <row r="104" spans="2:122" ht="97.5" customHeight="1">
      <c r="B104" s="292">
        <v>3</v>
      </c>
      <c r="C104" s="290" t="s">
        <v>199</v>
      </c>
      <c r="D104" s="295" t="s">
        <v>323</v>
      </c>
      <c r="E104" s="108" t="s">
        <v>72</v>
      </c>
      <c r="F104" s="109" t="s">
        <v>62</v>
      </c>
      <c r="G104" s="111">
        <v>610000</v>
      </c>
      <c r="H104" s="110"/>
      <c r="I104" s="111"/>
      <c r="J104" s="111">
        <v>355350</v>
      </c>
      <c r="K104" s="111">
        <f>G104-J104</f>
        <v>254650</v>
      </c>
      <c r="L104" s="111">
        <v>351724</v>
      </c>
      <c r="M104" s="111">
        <f t="shared" si="5"/>
        <v>3626</v>
      </c>
      <c r="N104" s="270" t="s">
        <v>315</v>
      </c>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row>
    <row r="105" spans="1:122" s="61" customFormat="1" ht="97.5" customHeight="1">
      <c r="A105" s="69"/>
      <c r="B105" s="291"/>
      <c r="C105" s="291"/>
      <c r="D105" s="291"/>
      <c r="E105" s="108" t="s">
        <v>146</v>
      </c>
      <c r="F105" s="109" t="s">
        <v>62</v>
      </c>
      <c r="G105" s="111">
        <v>1260000</v>
      </c>
      <c r="H105" s="110"/>
      <c r="I105" s="111"/>
      <c r="J105" s="111">
        <v>11473</v>
      </c>
      <c r="K105" s="111">
        <f>G105-J105</f>
        <v>1248527</v>
      </c>
      <c r="L105" s="111">
        <v>11472</v>
      </c>
      <c r="M105" s="111">
        <f>J105-L105</f>
        <v>1</v>
      </c>
      <c r="N105" s="270" t="s">
        <v>316</v>
      </c>
      <c r="O105" s="59"/>
      <c r="P105" s="59"/>
      <c r="Q105" s="59"/>
      <c r="R105" s="59"/>
      <c r="S105" s="59"/>
      <c r="T105" s="59"/>
      <c r="U105" s="70"/>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203"/>
      <c r="CC105" s="203"/>
      <c r="CD105" s="203"/>
      <c r="CE105" s="203"/>
      <c r="CF105" s="203"/>
      <c r="CG105" s="203"/>
      <c r="CH105" s="203"/>
      <c r="CI105" s="203"/>
      <c r="CJ105" s="203"/>
      <c r="CK105" s="203"/>
      <c r="CL105" s="203"/>
      <c r="CM105" s="203"/>
      <c r="CN105" s="203"/>
      <c r="CO105" s="203"/>
      <c r="CP105" s="203"/>
      <c r="CQ105" s="203"/>
      <c r="CR105" s="203"/>
      <c r="CS105" s="203"/>
      <c r="CT105" s="203"/>
      <c r="CU105" s="203"/>
      <c r="CV105" s="203"/>
      <c r="CW105" s="203"/>
      <c r="CX105" s="203"/>
      <c r="CY105" s="203"/>
      <c r="CZ105" s="203"/>
      <c r="DA105" s="203"/>
      <c r="DB105" s="203"/>
      <c r="DC105" s="203"/>
      <c r="DD105" s="203"/>
      <c r="DE105" s="203"/>
      <c r="DF105" s="203"/>
      <c r="DG105" s="203"/>
      <c r="DH105" s="203"/>
      <c r="DI105" s="203"/>
      <c r="DJ105" s="203"/>
      <c r="DK105" s="203"/>
      <c r="DL105" s="203"/>
      <c r="DM105" s="203"/>
      <c r="DN105" s="203"/>
      <c r="DO105" s="203"/>
      <c r="DP105" s="203"/>
      <c r="DQ105" s="203"/>
      <c r="DR105" s="203"/>
    </row>
    <row r="106" spans="2:122" ht="114" customHeight="1">
      <c r="B106" s="202">
        <v>5</v>
      </c>
      <c r="C106" s="203" t="s">
        <v>87</v>
      </c>
      <c r="D106" s="203" t="s">
        <v>325</v>
      </c>
      <c r="E106" s="108" t="s">
        <v>145</v>
      </c>
      <c r="F106" s="109" t="s">
        <v>62</v>
      </c>
      <c r="G106" s="111">
        <v>31000</v>
      </c>
      <c r="H106" s="110"/>
      <c r="I106" s="111"/>
      <c r="J106" s="111"/>
      <c r="K106" s="111">
        <f>G106-J106</f>
        <v>31000</v>
      </c>
      <c r="L106" s="111"/>
      <c r="M106" s="111">
        <f t="shared" si="5"/>
        <v>0</v>
      </c>
      <c r="N106" s="270"/>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row>
    <row r="107" spans="2:122" s="68" customFormat="1" ht="89.25" customHeight="1" hidden="1" thickBot="1">
      <c r="B107" s="280">
        <v>7</v>
      </c>
      <c r="C107" s="281" t="s">
        <v>88</v>
      </c>
      <c r="D107" s="286" t="s">
        <v>171</v>
      </c>
      <c r="E107" s="120" t="s">
        <v>179</v>
      </c>
      <c r="F107" s="85" t="s">
        <v>62</v>
      </c>
      <c r="G107" s="103">
        <f>G108+G109+G110+G111+G112+G114+G113</f>
        <v>0</v>
      </c>
      <c r="H107" s="104"/>
      <c r="I107" s="103"/>
      <c r="J107" s="103">
        <f>J108+J109+J110+J111+J112+J114+J113</f>
        <v>0</v>
      </c>
      <c r="K107" s="103">
        <f>G107-J107</f>
        <v>0</v>
      </c>
      <c r="L107" s="103"/>
      <c r="M107" s="111">
        <f t="shared" si="5"/>
        <v>0</v>
      </c>
      <c r="N107" s="130" t="s">
        <v>192</v>
      </c>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row>
    <row r="108" spans="2:122" ht="29.25" customHeight="1" hidden="1" thickBot="1">
      <c r="B108" s="273"/>
      <c r="C108" s="273"/>
      <c r="D108" s="273"/>
      <c r="E108" s="108" t="s">
        <v>172</v>
      </c>
      <c r="F108" s="109" t="s">
        <v>62</v>
      </c>
      <c r="G108" s="111"/>
      <c r="H108" s="110"/>
      <c r="I108" s="111"/>
      <c r="J108" s="111"/>
      <c r="K108" s="111">
        <f aca="true" t="shared" si="8" ref="K108:K113">G108-J108</f>
        <v>0</v>
      </c>
      <c r="L108" s="111"/>
      <c r="M108" s="111">
        <f t="shared" si="5"/>
        <v>0</v>
      </c>
      <c r="N108" s="12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row>
    <row r="109" spans="2:122" ht="25.5" customHeight="1" hidden="1" thickBot="1">
      <c r="B109" s="273"/>
      <c r="C109" s="273"/>
      <c r="D109" s="273"/>
      <c r="E109" s="108" t="s">
        <v>173</v>
      </c>
      <c r="F109" s="109" t="s">
        <v>62</v>
      </c>
      <c r="G109" s="111"/>
      <c r="H109" s="110"/>
      <c r="I109" s="111"/>
      <c r="J109" s="111"/>
      <c r="K109" s="111">
        <f t="shared" si="8"/>
        <v>0</v>
      </c>
      <c r="L109" s="111"/>
      <c r="M109" s="111">
        <f t="shared" si="5"/>
        <v>0</v>
      </c>
      <c r="N109" s="12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row>
    <row r="110" spans="2:122" ht="36.75" customHeight="1" hidden="1" thickBot="1">
      <c r="B110" s="273"/>
      <c r="C110" s="273"/>
      <c r="D110" s="273"/>
      <c r="E110" s="108" t="s">
        <v>174</v>
      </c>
      <c r="F110" s="109" t="s">
        <v>62</v>
      </c>
      <c r="G110" s="111"/>
      <c r="H110" s="110"/>
      <c r="I110" s="111"/>
      <c r="J110" s="111"/>
      <c r="K110" s="111">
        <f t="shared" si="8"/>
        <v>0</v>
      </c>
      <c r="L110" s="111"/>
      <c r="M110" s="111">
        <f t="shared" si="5"/>
        <v>0</v>
      </c>
      <c r="N110" s="12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row>
    <row r="111" spans="2:122" ht="45.75" customHeight="1" hidden="1" thickBot="1">
      <c r="B111" s="273"/>
      <c r="C111" s="273"/>
      <c r="D111" s="273"/>
      <c r="E111" s="108" t="s">
        <v>175</v>
      </c>
      <c r="F111" s="109" t="s">
        <v>62</v>
      </c>
      <c r="G111" s="111"/>
      <c r="H111" s="110"/>
      <c r="I111" s="111"/>
      <c r="J111" s="111"/>
      <c r="K111" s="111">
        <f t="shared" si="8"/>
        <v>0</v>
      </c>
      <c r="L111" s="111"/>
      <c r="M111" s="111">
        <f t="shared" si="5"/>
        <v>0</v>
      </c>
      <c r="N111" s="12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row>
    <row r="112" spans="2:122" ht="59.25" customHeight="1" hidden="1" thickBot="1">
      <c r="B112" s="273"/>
      <c r="C112" s="273"/>
      <c r="D112" s="273"/>
      <c r="E112" s="108" t="s">
        <v>176</v>
      </c>
      <c r="F112" s="109" t="s">
        <v>62</v>
      </c>
      <c r="G112" s="111"/>
      <c r="H112" s="110"/>
      <c r="I112" s="111"/>
      <c r="J112" s="111"/>
      <c r="K112" s="111">
        <f t="shared" si="8"/>
        <v>0</v>
      </c>
      <c r="L112" s="111"/>
      <c r="M112" s="111">
        <f t="shared" si="5"/>
        <v>0</v>
      </c>
      <c r="N112" s="12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row>
    <row r="113" spans="2:122" ht="51.75" customHeight="1" hidden="1" thickBot="1">
      <c r="B113" s="273"/>
      <c r="C113" s="273"/>
      <c r="D113" s="273"/>
      <c r="E113" s="108" t="s">
        <v>178</v>
      </c>
      <c r="F113" s="109" t="s">
        <v>62</v>
      </c>
      <c r="G113" s="111"/>
      <c r="H113" s="110"/>
      <c r="I113" s="111"/>
      <c r="J113" s="111"/>
      <c r="K113" s="111">
        <f t="shared" si="8"/>
        <v>0</v>
      </c>
      <c r="L113" s="111"/>
      <c r="M113" s="111">
        <f t="shared" si="5"/>
        <v>0</v>
      </c>
      <c r="N113" s="12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row>
    <row r="114" spans="2:122" ht="48" customHeight="1" hidden="1" thickBot="1">
      <c r="B114" s="273"/>
      <c r="C114" s="273"/>
      <c r="D114" s="273"/>
      <c r="E114" s="121" t="s">
        <v>177</v>
      </c>
      <c r="F114" s="109" t="s">
        <v>62</v>
      </c>
      <c r="G114" s="111"/>
      <c r="H114" s="110"/>
      <c r="I114" s="111"/>
      <c r="J114" s="111"/>
      <c r="K114" s="111">
        <f>G114-J114</f>
        <v>0</v>
      </c>
      <c r="L114" s="111"/>
      <c r="M114" s="111">
        <f t="shared" si="5"/>
        <v>0</v>
      </c>
      <c r="N114" s="112"/>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row>
    <row r="115" spans="2:122" s="82" customFormat="1" ht="153" customHeight="1">
      <c r="B115" s="156">
        <v>6</v>
      </c>
      <c r="C115" s="203" t="s">
        <v>115</v>
      </c>
      <c r="D115" s="203" t="s">
        <v>369</v>
      </c>
      <c r="E115" s="231" t="s">
        <v>207</v>
      </c>
      <c r="F115" s="232" t="s">
        <v>62</v>
      </c>
      <c r="G115" s="131">
        <v>500000</v>
      </c>
      <c r="H115" s="132"/>
      <c r="I115" s="131"/>
      <c r="J115" s="131">
        <v>497512</v>
      </c>
      <c r="K115" s="131">
        <f>G115-J115</f>
        <v>2488</v>
      </c>
      <c r="L115" s="131">
        <v>481161</v>
      </c>
      <c r="M115" s="111">
        <f t="shared" si="5"/>
        <v>16351</v>
      </c>
      <c r="N115" s="233" t="s">
        <v>249</v>
      </c>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6"/>
      <c r="BC115" s="186"/>
      <c r="BD115" s="186"/>
      <c r="BE115" s="186"/>
      <c r="BF115" s="186"/>
      <c r="BG115" s="186"/>
      <c r="BH115" s="186"/>
      <c r="BI115" s="186"/>
      <c r="BJ115" s="186"/>
      <c r="BK115" s="186"/>
      <c r="BL115" s="186"/>
      <c r="BM115" s="186"/>
      <c r="BN115" s="186"/>
      <c r="BO115" s="186"/>
      <c r="BP115" s="186"/>
      <c r="BQ115" s="186"/>
      <c r="BR115" s="186"/>
      <c r="BS115" s="186"/>
      <c r="BT115" s="186"/>
      <c r="BU115" s="186"/>
      <c r="BV115" s="186"/>
      <c r="BW115" s="186"/>
      <c r="BX115" s="186"/>
      <c r="BY115" s="186"/>
      <c r="BZ115" s="186"/>
      <c r="CA115" s="186"/>
      <c r="CB115" s="186"/>
      <c r="CC115" s="186"/>
      <c r="CD115" s="186"/>
      <c r="CE115" s="186"/>
      <c r="CF115" s="186"/>
      <c r="CG115" s="186"/>
      <c r="CH115" s="186"/>
      <c r="CI115" s="186"/>
      <c r="CJ115" s="186"/>
      <c r="CK115" s="186"/>
      <c r="CL115" s="186"/>
      <c r="CM115" s="186"/>
      <c r="CN115" s="186"/>
      <c r="CO115" s="186"/>
      <c r="CP115" s="186"/>
      <c r="CQ115" s="186"/>
      <c r="CR115" s="186"/>
      <c r="CS115" s="186"/>
      <c r="CT115" s="186"/>
      <c r="CU115" s="186"/>
      <c r="CV115" s="186"/>
      <c r="CW115" s="186"/>
      <c r="CX115" s="186"/>
      <c r="CY115" s="186"/>
      <c r="CZ115" s="186"/>
      <c r="DA115" s="186"/>
      <c r="DB115" s="186"/>
      <c r="DC115" s="186"/>
      <c r="DD115" s="186"/>
      <c r="DE115" s="186"/>
      <c r="DF115" s="186"/>
      <c r="DG115" s="186"/>
      <c r="DH115" s="186"/>
      <c r="DI115" s="186"/>
      <c r="DJ115" s="186"/>
      <c r="DK115" s="186"/>
      <c r="DL115" s="186"/>
      <c r="DM115" s="186"/>
      <c r="DN115" s="186"/>
      <c r="DO115" s="186"/>
      <c r="DP115" s="186"/>
      <c r="DQ115" s="186"/>
      <c r="DR115" s="186"/>
    </row>
    <row r="116" spans="2:122" ht="39.75" customHeight="1">
      <c r="B116" s="234"/>
      <c r="C116" s="235" t="s">
        <v>86</v>
      </c>
      <c r="D116" s="235"/>
      <c r="E116" s="225" t="s">
        <v>192</v>
      </c>
      <c r="F116" s="225" t="s">
        <v>192</v>
      </c>
      <c r="G116" s="226">
        <f>G89+G90+G104+G105+G106+G107+G115</f>
        <v>26722500</v>
      </c>
      <c r="H116" s="227"/>
      <c r="I116" s="226">
        <f>SUM(I89:I114)</f>
        <v>0</v>
      </c>
      <c r="J116" s="236">
        <f>J89+J90+J104+J105+J106+J107+J115</f>
        <v>10152141</v>
      </c>
      <c r="K116" s="226">
        <f>G116-J116</f>
        <v>16570359</v>
      </c>
      <c r="L116" s="236">
        <f>L89+L90+L104+L105+L106+L107+L115</f>
        <v>9268625</v>
      </c>
      <c r="M116" s="226">
        <f t="shared" si="5"/>
        <v>883516</v>
      </c>
      <c r="N116" s="237" t="s">
        <v>192</v>
      </c>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row>
    <row r="117" spans="2:122" ht="54.75" customHeight="1">
      <c r="B117" s="276" t="s">
        <v>63</v>
      </c>
      <c r="C117" s="276"/>
      <c r="D117" s="276"/>
      <c r="E117" s="276"/>
      <c r="F117" s="276"/>
      <c r="G117" s="276"/>
      <c r="H117" s="277"/>
      <c r="I117" s="277"/>
      <c r="J117" s="277"/>
      <c r="K117" s="277"/>
      <c r="L117" s="136"/>
      <c r="M117" s="136"/>
      <c r="N117" s="76"/>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row>
    <row r="118" spans="2:122" s="137" customFormat="1" ht="96.75" customHeight="1">
      <c r="B118" s="96">
        <v>1</v>
      </c>
      <c r="C118" s="122" t="s">
        <v>184</v>
      </c>
      <c r="D118" s="274" t="s">
        <v>331</v>
      </c>
      <c r="E118" s="97" t="s">
        <v>105</v>
      </c>
      <c r="F118" s="98" t="s">
        <v>64</v>
      </c>
      <c r="G118" s="100">
        <f>SUM(G119:G134)</f>
        <v>7549850</v>
      </c>
      <c r="H118" s="99"/>
      <c r="I118" s="100"/>
      <c r="J118" s="100">
        <f>SUM(J119:J134)</f>
        <v>3794637</v>
      </c>
      <c r="K118" s="100">
        <f aca="true" t="shared" si="9" ref="K118:K138">G118-J118</f>
        <v>3755213</v>
      </c>
      <c r="L118" s="100">
        <f>SUM(L119:L137)</f>
        <v>3494369</v>
      </c>
      <c r="M118" s="126">
        <f t="shared" si="5"/>
        <v>300268</v>
      </c>
      <c r="N118" s="101" t="s">
        <v>192</v>
      </c>
      <c r="O118" s="58"/>
      <c r="P118" s="58"/>
      <c r="Q118" s="58"/>
      <c r="R118" s="58"/>
      <c r="S118" s="5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c r="CS118" s="138"/>
      <c r="CT118" s="138"/>
      <c r="CU118" s="138"/>
      <c r="CV118" s="138"/>
      <c r="CW118" s="138"/>
      <c r="CX118" s="138"/>
      <c r="CY118" s="138"/>
      <c r="CZ118" s="138"/>
      <c r="DA118" s="138"/>
      <c r="DB118" s="138"/>
      <c r="DC118" s="138"/>
      <c r="DD118" s="138"/>
      <c r="DE118" s="138"/>
      <c r="DF118" s="138"/>
      <c r="DG118" s="138"/>
      <c r="DH118" s="138"/>
      <c r="DI118" s="138"/>
      <c r="DJ118" s="138"/>
      <c r="DK118" s="138"/>
      <c r="DL118" s="138"/>
      <c r="DM118" s="138"/>
      <c r="DN118" s="138"/>
      <c r="DO118" s="138"/>
      <c r="DP118" s="138"/>
      <c r="DQ118" s="138"/>
      <c r="DR118" s="138"/>
    </row>
    <row r="119" spans="2:122" s="74" customFormat="1" ht="163.5" customHeight="1">
      <c r="B119" s="187" t="s">
        <v>122</v>
      </c>
      <c r="C119" s="75" t="s">
        <v>185</v>
      </c>
      <c r="D119" s="273"/>
      <c r="E119" s="198" t="s">
        <v>80</v>
      </c>
      <c r="F119" s="75" t="s">
        <v>64</v>
      </c>
      <c r="G119" s="81">
        <v>350000</v>
      </c>
      <c r="H119" s="102"/>
      <c r="I119" s="81"/>
      <c r="J119" s="81">
        <v>254003</v>
      </c>
      <c r="K119" s="81">
        <f t="shared" si="9"/>
        <v>95997</v>
      </c>
      <c r="L119" s="81">
        <v>254003</v>
      </c>
      <c r="M119" s="111">
        <f t="shared" si="5"/>
        <v>0</v>
      </c>
      <c r="N119" s="238" t="s">
        <v>227</v>
      </c>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row>
    <row r="120" spans="2:122" s="74" customFormat="1" ht="168" customHeight="1">
      <c r="B120" s="187" t="s">
        <v>123</v>
      </c>
      <c r="C120" s="239" t="s">
        <v>374</v>
      </c>
      <c r="D120" s="273"/>
      <c r="E120" s="198" t="s">
        <v>80</v>
      </c>
      <c r="F120" s="75" t="s">
        <v>64</v>
      </c>
      <c r="G120" s="81">
        <v>450000</v>
      </c>
      <c r="H120" s="102"/>
      <c r="I120" s="81"/>
      <c r="J120" s="81">
        <v>278627</v>
      </c>
      <c r="K120" s="81">
        <f t="shared" si="9"/>
        <v>171373</v>
      </c>
      <c r="L120" s="81">
        <v>275900</v>
      </c>
      <c r="M120" s="111">
        <f t="shared" si="5"/>
        <v>2727</v>
      </c>
      <c r="N120" s="238" t="s">
        <v>228</v>
      </c>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row>
    <row r="121" spans="2:122" s="74" customFormat="1" ht="182.25" customHeight="1">
      <c r="B121" s="187" t="s">
        <v>124</v>
      </c>
      <c r="C121" s="75" t="s">
        <v>108</v>
      </c>
      <c r="D121" s="273"/>
      <c r="E121" s="198" t="s">
        <v>77</v>
      </c>
      <c r="F121" s="75" t="s">
        <v>64</v>
      </c>
      <c r="G121" s="81">
        <v>150000</v>
      </c>
      <c r="H121" s="102"/>
      <c r="I121" s="81"/>
      <c r="J121" s="81">
        <v>121200</v>
      </c>
      <c r="K121" s="81">
        <f t="shared" si="9"/>
        <v>28800</v>
      </c>
      <c r="L121" s="81">
        <v>121176</v>
      </c>
      <c r="M121" s="111">
        <f t="shared" si="5"/>
        <v>24</v>
      </c>
      <c r="N121" s="238" t="s">
        <v>377</v>
      </c>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row>
    <row r="122" spans="2:122" s="74" customFormat="1" ht="129" customHeight="1">
      <c r="B122" s="187" t="s">
        <v>125</v>
      </c>
      <c r="C122" s="240" t="s">
        <v>112</v>
      </c>
      <c r="D122" s="273"/>
      <c r="E122" s="198" t="s">
        <v>74</v>
      </c>
      <c r="F122" s="75" t="s">
        <v>64</v>
      </c>
      <c r="G122" s="81">
        <v>20000</v>
      </c>
      <c r="H122" s="102"/>
      <c r="I122" s="81"/>
      <c r="J122" s="81"/>
      <c r="K122" s="81">
        <f t="shared" si="9"/>
        <v>20000</v>
      </c>
      <c r="L122" s="81"/>
      <c r="M122" s="111">
        <f t="shared" si="5"/>
        <v>0</v>
      </c>
      <c r="N122" s="199"/>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row>
    <row r="123" spans="2:122" s="74" customFormat="1" ht="154.5" customHeight="1">
      <c r="B123" s="187" t="s">
        <v>126</v>
      </c>
      <c r="C123" s="240" t="s">
        <v>186</v>
      </c>
      <c r="D123" s="273"/>
      <c r="E123" s="198" t="s">
        <v>76</v>
      </c>
      <c r="F123" s="75" t="s">
        <v>64</v>
      </c>
      <c r="G123" s="81">
        <v>50000</v>
      </c>
      <c r="H123" s="102"/>
      <c r="I123" s="81"/>
      <c r="J123" s="81">
        <v>7000</v>
      </c>
      <c r="K123" s="81">
        <f t="shared" si="9"/>
        <v>43000</v>
      </c>
      <c r="L123" s="81">
        <v>7000</v>
      </c>
      <c r="M123" s="111">
        <f t="shared" si="5"/>
        <v>0</v>
      </c>
      <c r="N123" s="241" t="s">
        <v>265</v>
      </c>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8"/>
      <c r="BQ123" s="188"/>
      <c r="BR123" s="188"/>
      <c r="BS123" s="188"/>
      <c r="BT123" s="188"/>
      <c r="BU123" s="188"/>
      <c r="BV123" s="188"/>
      <c r="BW123" s="188"/>
      <c r="BX123" s="188"/>
      <c r="BY123" s="188"/>
      <c r="BZ123" s="188"/>
      <c r="CA123" s="188"/>
      <c r="CB123" s="188"/>
      <c r="CC123" s="188"/>
      <c r="CD123" s="188"/>
      <c r="CE123" s="188"/>
      <c r="CF123" s="188"/>
      <c r="CG123" s="188"/>
      <c r="CH123" s="188"/>
      <c r="CI123" s="188"/>
      <c r="CJ123" s="188"/>
      <c r="CK123" s="188"/>
      <c r="CL123" s="188"/>
      <c r="CM123" s="188"/>
      <c r="CN123" s="188"/>
      <c r="CO123" s="188"/>
      <c r="CP123" s="188"/>
      <c r="CQ123" s="188"/>
      <c r="CR123" s="188"/>
      <c r="CS123" s="188"/>
      <c r="CT123" s="188"/>
      <c r="CU123" s="188"/>
      <c r="CV123" s="188"/>
      <c r="CW123" s="188"/>
      <c r="CX123" s="188"/>
      <c r="CY123" s="188"/>
      <c r="CZ123" s="188"/>
      <c r="DA123" s="188"/>
      <c r="DB123" s="188"/>
      <c r="DC123" s="188"/>
      <c r="DD123" s="188"/>
      <c r="DE123" s="188"/>
      <c r="DF123" s="188"/>
      <c r="DG123" s="188"/>
      <c r="DH123" s="188"/>
      <c r="DI123" s="188"/>
      <c r="DJ123" s="188"/>
      <c r="DK123" s="188"/>
      <c r="DL123" s="188"/>
      <c r="DM123" s="188"/>
      <c r="DN123" s="188"/>
      <c r="DO123" s="188"/>
      <c r="DP123" s="188"/>
      <c r="DQ123" s="188"/>
      <c r="DR123" s="188"/>
    </row>
    <row r="124" spans="1:122" s="159" customFormat="1" ht="119.25" customHeight="1">
      <c r="A124" s="157"/>
      <c r="B124" s="187" t="s">
        <v>127</v>
      </c>
      <c r="C124" s="75" t="s">
        <v>187</v>
      </c>
      <c r="D124" s="273"/>
      <c r="E124" s="198" t="s">
        <v>75</v>
      </c>
      <c r="F124" s="75" t="s">
        <v>64</v>
      </c>
      <c r="G124" s="81">
        <v>150000</v>
      </c>
      <c r="H124" s="102"/>
      <c r="I124" s="81"/>
      <c r="J124" s="81">
        <v>70000</v>
      </c>
      <c r="K124" s="81">
        <f t="shared" si="9"/>
        <v>80000</v>
      </c>
      <c r="L124" s="81">
        <v>68914</v>
      </c>
      <c r="M124" s="111">
        <f t="shared" si="5"/>
        <v>1086</v>
      </c>
      <c r="N124" s="238" t="s">
        <v>239</v>
      </c>
      <c r="O124" s="73"/>
      <c r="P124" s="73"/>
      <c r="Q124" s="73"/>
      <c r="R124" s="73"/>
      <c r="S124" s="73"/>
      <c r="T124" s="158"/>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row>
    <row r="125" spans="2:122" s="74" customFormat="1" ht="198" customHeight="1">
      <c r="B125" s="187" t="s">
        <v>128</v>
      </c>
      <c r="C125" s="75" t="s">
        <v>282</v>
      </c>
      <c r="D125" s="273"/>
      <c r="E125" s="198" t="s">
        <v>79</v>
      </c>
      <c r="F125" s="75" t="s">
        <v>64</v>
      </c>
      <c r="G125" s="81">
        <v>1260000</v>
      </c>
      <c r="H125" s="102"/>
      <c r="I125" s="81"/>
      <c r="J125" s="81">
        <v>1130000</v>
      </c>
      <c r="K125" s="81">
        <f t="shared" si="9"/>
        <v>130000</v>
      </c>
      <c r="L125" s="81">
        <v>1125396</v>
      </c>
      <c r="M125" s="111">
        <f t="shared" si="5"/>
        <v>4604</v>
      </c>
      <c r="N125" s="242" t="s">
        <v>229</v>
      </c>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row>
    <row r="126" spans="1:122" s="74" customFormat="1" ht="189.75" customHeight="1">
      <c r="A126" s="74" t="s">
        <v>95</v>
      </c>
      <c r="B126" s="187" t="s">
        <v>129</v>
      </c>
      <c r="C126" s="75" t="s">
        <v>283</v>
      </c>
      <c r="D126" s="273"/>
      <c r="E126" s="198" t="s">
        <v>80</v>
      </c>
      <c r="F126" s="75" t="s">
        <v>64</v>
      </c>
      <c r="G126" s="81">
        <v>450000</v>
      </c>
      <c r="H126" s="102"/>
      <c r="I126" s="81"/>
      <c r="J126" s="81">
        <v>382000</v>
      </c>
      <c r="K126" s="81">
        <f t="shared" si="9"/>
        <v>68000</v>
      </c>
      <c r="L126" s="81">
        <v>372000</v>
      </c>
      <c r="M126" s="111">
        <f t="shared" si="5"/>
        <v>10000</v>
      </c>
      <c r="N126" s="238" t="s">
        <v>267</v>
      </c>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row>
    <row r="127" spans="2:122" s="74" customFormat="1" ht="115.5" customHeight="1">
      <c r="B127" s="187" t="s">
        <v>130</v>
      </c>
      <c r="C127" s="75" t="s">
        <v>110</v>
      </c>
      <c r="D127" s="273"/>
      <c r="E127" s="198" t="s">
        <v>80</v>
      </c>
      <c r="F127" s="75" t="s">
        <v>64</v>
      </c>
      <c r="G127" s="81">
        <v>38500</v>
      </c>
      <c r="H127" s="102"/>
      <c r="I127" s="81"/>
      <c r="J127" s="81">
        <v>19000</v>
      </c>
      <c r="K127" s="81">
        <f t="shared" si="9"/>
        <v>19500</v>
      </c>
      <c r="L127" s="81">
        <v>19000</v>
      </c>
      <c r="M127" s="111">
        <f t="shared" si="5"/>
        <v>0</v>
      </c>
      <c r="N127" s="156" t="s">
        <v>240</v>
      </c>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c r="AS127" s="189"/>
      <c r="AT127" s="189"/>
      <c r="AU127" s="189"/>
      <c r="AV127" s="189"/>
      <c r="AW127" s="189"/>
      <c r="AX127" s="189"/>
      <c r="AY127" s="189"/>
      <c r="AZ127" s="189"/>
      <c r="BA127" s="189"/>
      <c r="BB127" s="189"/>
      <c r="BC127" s="189"/>
      <c r="BD127" s="189"/>
      <c r="BE127" s="189"/>
      <c r="BF127" s="189"/>
      <c r="BG127" s="189"/>
      <c r="BH127" s="189"/>
      <c r="BI127" s="189"/>
      <c r="BJ127" s="189"/>
      <c r="BK127" s="189"/>
      <c r="BL127" s="189"/>
      <c r="BM127" s="189"/>
      <c r="BN127" s="189"/>
      <c r="BO127" s="189"/>
      <c r="BP127" s="189"/>
      <c r="BQ127" s="189"/>
      <c r="BR127" s="189"/>
      <c r="BS127" s="189"/>
      <c r="BT127" s="189"/>
      <c r="BU127" s="189"/>
      <c r="BV127" s="189"/>
      <c r="BW127" s="189"/>
      <c r="BX127" s="189"/>
      <c r="BY127" s="189"/>
      <c r="BZ127" s="189"/>
      <c r="CA127" s="189"/>
      <c r="CB127" s="189"/>
      <c r="CC127" s="189"/>
      <c r="CD127" s="189"/>
      <c r="CE127" s="189"/>
      <c r="CF127" s="189"/>
      <c r="CG127" s="189"/>
      <c r="CH127" s="189"/>
      <c r="CI127" s="189"/>
      <c r="CJ127" s="189"/>
      <c r="CK127" s="189"/>
      <c r="CL127" s="189"/>
      <c r="CM127" s="189"/>
      <c r="CN127" s="189"/>
      <c r="CO127" s="189"/>
      <c r="CP127" s="189"/>
      <c r="CQ127" s="189"/>
      <c r="CR127" s="189"/>
      <c r="CS127" s="189"/>
      <c r="CT127" s="189"/>
      <c r="CU127" s="189"/>
      <c r="CV127" s="189"/>
      <c r="CW127" s="189"/>
      <c r="CX127" s="189"/>
      <c r="CY127" s="189"/>
      <c r="CZ127" s="189"/>
      <c r="DA127" s="189"/>
      <c r="DB127" s="189"/>
      <c r="DC127" s="189"/>
      <c r="DD127" s="189"/>
      <c r="DE127" s="189"/>
      <c r="DF127" s="189"/>
      <c r="DG127" s="189"/>
      <c r="DH127" s="189"/>
      <c r="DI127" s="189"/>
      <c r="DJ127" s="189"/>
      <c r="DK127" s="189"/>
      <c r="DL127" s="189"/>
      <c r="DM127" s="189"/>
      <c r="DN127" s="189"/>
      <c r="DO127" s="189"/>
      <c r="DP127" s="189"/>
      <c r="DQ127" s="189"/>
      <c r="DR127" s="189"/>
    </row>
    <row r="128" spans="2:122" s="74" customFormat="1" ht="174.75" customHeight="1">
      <c r="B128" s="187" t="s">
        <v>131</v>
      </c>
      <c r="C128" s="75" t="s">
        <v>136</v>
      </c>
      <c r="D128" s="273"/>
      <c r="E128" s="198" t="s">
        <v>80</v>
      </c>
      <c r="F128" s="75" t="s">
        <v>64</v>
      </c>
      <c r="G128" s="81">
        <v>800000</v>
      </c>
      <c r="H128" s="102"/>
      <c r="I128" s="81"/>
      <c r="J128" s="81">
        <v>2270</v>
      </c>
      <c r="K128" s="81">
        <f t="shared" si="9"/>
        <v>797730</v>
      </c>
      <c r="L128" s="81">
        <v>2268</v>
      </c>
      <c r="M128" s="111">
        <f t="shared" si="5"/>
        <v>2</v>
      </c>
      <c r="N128" s="156" t="s">
        <v>270</v>
      </c>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row>
    <row r="129" spans="2:122" s="74" customFormat="1" ht="130.5" customHeight="1">
      <c r="B129" s="187" t="s">
        <v>132</v>
      </c>
      <c r="C129" s="243" t="s">
        <v>107</v>
      </c>
      <c r="D129" s="273"/>
      <c r="E129" s="198" t="s">
        <v>80</v>
      </c>
      <c r="F129" s="75" t="s">
        <v>64</v>
      </c>
      <c r="G129" s="81">
        <v>193450</v>
      </c>
      <c r="H129" s="102"/>
      <c r="I129" s="81"/>
      <c r="J129" s="81"/>
      <c r="K129" s="81">
        <f t="shared" si="9"/>
        <v>193450</v>
      </c>
      <c r="L129" s="81"/>
      <c r="M129" s="111">
        <f t="shared" si="5"/>
        <v>0</v>
      </c>
      <c r="N129" s="244"/>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89"/>
      <c r="BJ129" s="189"/>
      <c r="BK129" s="189"/>
      <c r="BL129" s="189"/>
      <c r="BM129" s="189"/>
      <c r="BN129" s="189"/>
      <c r="BO129" s="189"/>
      <c r="BP129" s="189"/>
      <c r="BQ129" s="189"/>
      <c r="BR129" s="189"/>
      <c r="BS129" s="189"/>
      <c r="BT129" s="189"/>
      <c r="BU129" s="189"/>
      <c r="BV129" s="189"/>
      <c r="BW129" s="189"/>
      <c r="BX129" s="189"/>
      <c r="BY129" s="189"/>
      <c r="BZ129" s="189"/>
      <c r="CA129" s="189"/>
      <c r="CB129" s="189"/>
      <c r="CC129" s="189"/>
      <c r="CD129" s="189"/>
      <c r="CE129" s="189"/>
      <c r="CF129" s="189"/>
      <c r="CG129" s="189"/>
      <c r="CH129" s="189"/>
      <c r="CI129" s="189"/>
      <c r="CJ129" s="189"/>
      <c r="CK129" s="189"/>
      <c r="CL129" s="189"/>
      <c r="CM129" s="189"/>
      <c r="CN129" s="189"/>
      <c r="CO129" s="189"/>
      <c r="CP129" s="189"/>
      <c r="CQ129" s="189"/>
      <c r="CR129" s="189"/>
      <c r="CS129" s="189"/>
      <c r="CT129" s="189"/>
      <c r="CU129" s="189"/>
      <c r="CV129" s="189"/>
      <c r="CW129" s="189"/>
      <c r="CX129" s="189"/>
      <c r="CY129" s="189"/>
      <c r="CZ129" s="189"/>
      <c r="DA129" s="189"/>
      <c r="DB129" s="189"/>
      <c r="DC129" s="189"/>
      <c r="DD129" s="189"/>
      <c r="DE129" s="189"/>
      <c r="DF129" s="189"/>
      <c r="DG129" s="189"/>
      <c r="DH129" s="189"/>
      <c r="DI129" s="189"/>
      <c r="DJ129" s="189"/>
      <c r="DK129" s="189"/>
      <c r="DL129" s="189"/>
      <c r="DM129" s="189"/>
      <c r="DN129" s="189"/>
      <c r="DO129" s="189"/>
      <c r="DP129" s="189"/>
      <c r="DQ129" s="189"/>
      <c r="DR129" s="189"/>
    </row>
    <row r="130" spans="2:122" s="74" customFormat="1" ht="94.5" customHeight="1">
      <c r="B130" s="187" t="s">
        <v>133</v>
      </c>
      <c r="C130" s="243" t="s">
        <v>111</v>
      </c>
      <c r="D130" s="273"/>
      <c r="E130" s="198" t="s">
        <v>78</v>
      </c>
      <c r="F130" s="75" t="s">
        <v>64</v>
      </c>
      <c r="G130" s="81">
        <v>7900</v>
      </c>
      <c r="H130" s="102"/>
      <c r="I130" s="81"/>
      <c r="J130" s="81"/>
      <c r="K130" s="81">
        <f t="shared" si="9"/>
        <v>7900</v>
      </c>
      <c r="L130" s="81"/>
      <c r="M130" s="111">
        <f t="shared" si="5"/>
        <v>0</v>
      </c>
      <c r="N130" s="244"/>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89"/>
      <c r="BA130" s="189"/>
      <c r="BB130" s="189"/>
      <c r="BC130" s="189"/>
      <c r="BD130" s="189"/>
      <c r="BE130" s="189"/>
      <c r="BF130" s="189"/>
      <c r="BG130" s="189"/>
      <c r="BH130" s="189"/>
      <c r="BI130" s="189"/>
      <c r="BJ130" s="189"/>
      <c r="BK130" s="189"/>
      <c r="BL130" s="189"/>
      <c r="BM130" s="189"/>
      <c r="BN130" s="189"/>
      <c r="BO130" s="189"/>
      <c r="BP130" s="189"/>
      <c r="BQ130" s="189"/>
      <c r="BR130" s="189"/>
      <c r="BS130" s="189"/>
      <c r="BT130" s="189"/>
      <c r="BU130" s="189"/>
      <c r="BV130" s="189"/>
      <c r="BW130" s="189"/>
      <c r="BX130" s="189"/>
      <c r="BY130" s="189"/>
      <c r="BZ130" s="189"/>
      <c r="CA130" s="189"/>
      <c r="CB130" s="189"/>
      <c r="CC130" s="189"/>
      <c r="CD130" s="189"/>
      <c r="CE130" s="189"/>
      <c r="CF130" s="189"/>
      <c r="CG130" s="189"/>
      <c r="CH130" s="189"/>
      <c r="CI130" s="189"/>
      <c r="CJ130" s="189"/>
      <c r="CK130" s="189"/>
      <c r="CL130" s="189"/>
      <c r="CM130" s="189"/>
      <c r="CN130" s="189"/>
      <c r="CO130" s="189"/>
      <c r="CP130" s="189"/>
      <c r="CQ130" s="189"/>
      <c r="CR130" s="189"/>
      <c r="CS130" s="189"/>
      <c r="CT130" s="189"/>
      <c r="CU130" s="189"/>
      <c r="CV130" s="189"/>
      <c r="CW130" s="189"/>
      <c r="CX130" s="189"/>
      <c r="CY130" s="189"/>
      <c r="CZ130" s="189"/>
      <c r="DA130" s="189"/>
      <c r="DB130" s="189"/>
      <c r="DC130" s="189"/>
      <c r="DD130" s="189"/>
      <c r="DE130" s="189"/>
      <c r="DF130" s="189"/>
      <c r="DG130" s="189"/>
      <c r="DH130" s="189"/>
      <c r="DI130" s="189"/>
      <c r="DJ130" s="189"/>
      <c r="DK130" s="189"/>
      <c r="DL130" s="189"/>
      <c r="DM130" s="189"/>
      <c r="DN130" s="189"/>
      <c r="DO130" s="189"/>
      <c r="DP130" s="189"/>
      <c r="DQ130" s="189"/>
      <c r="DR130" s="189"/>
    </row>
    <row r="131" spans="2:122" s="74" customFormat="1" ht="95.25" customHeight="1">
      <c r="B131" s="187" t="s">
        <v>134</v>
      </c>
      <c r="C131" s="245" t="s">
        <v>109</v>
      </c>
      <c r="D131" s="273"/>
      <c r="E131" s="198" t="s">
        <v>80</v>
      </c>
      <c r="F131" s="75" t="s">
        <v>64</v>
      </c>
      <c r="G131" s="81">
        <v>60000</v>
      </c>
      <c r="H131" s="102"/>
      <c r="I131" s="81"/>
      <c r="J131" s="81">
        <v>537</v>
      </c>
      <c r="K131" s="81">
        <f t="shared" si="9"/>
        <v>59463</v>
      </c>
      <c r="L131" s="81">
        <v>537</v>
      </c>
      <c r="M131" s="111">
        <f t="shared" si="5"/>
        <v>0</v>
      </c>
      <c r="N131" s="156" t="s">
        <v>313</v>
      </c>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row>
    <row r="132" spans="2:122" s="74" customFormat="1" ht="131.25" customHeight="1">
      <c r="B132" s="187" t="s">
        <v>217</v>
      </c>
      <c r="C132" s="245" t="s">
        <v>284</v>
      </c>
      <c r="D132" s="273"/>
      <c r="E132" s="198" t="s">
        <v>216</v>
      </c>
      <c r="F132" s="75" t="s">
        <v>64</v>
      </c>
      <c r="G132" s="81">
        <v>300000</v>
      </c>
      <c r="H132" s="102"/>
      <c r="I132" s="81"/>
      <c r="J132" s="81">
        <v>270000</v>
      </c>
      <c r="K132" s="81">
        <f t="shared" si="9"/>
        <v>30000</v>
      </c>
      <c r="L132" s="81">
        <v>221665</v>
      </c>
      <c r="M132" s="111">
        <f t="shared" si="5"/>
        <v>48335</v>
      </c>
      <c r="N132" s="156" t="s">
        <v>266</v>
      </c>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row>
    <row r="133" spans="2:122" s="74" customFormat="1" ht="409.5" customHeight="1">
      <c r="B133" s="187" t="s">
        <v>218</v>
      </c>
      <c r="C133" s="245" t="s">
        <v>257</v>
      </c>
      <c r="D133" s="273"/>
      <c r="E133" s="198" t="s">
        <v>230</v>
      </c>
      <c r="F133" s="75" t="s">
        <v>64</v>
      </c>
      <c r="G133" s="81">
        <v>3150000</v>
      </c>
      <c r="H133" s="102"/>
      <c r="I133" s="81"/>
      <c r="J133" s="111">
        <v>1250000</v>
      </c>
      <c r="K133" s="81">
        <f t="shared" si="9"/>
        <v>1900000</v>
      </c>
      <c r="L133" s="111">
        <v>1020000</v>
      </c>
      <c r="M133" s="111">
        <f t="shared" si="5"/>
        <v>230000</v>
      </c>
      <c r="N133" s="271" t="s">
        <v>394</v>
      </c>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row>
    <row r="134" spans="1:122" s="191" customFormat="1" ht="96.75" customHeight="1">
      <c r="A134" s="57"/>
      <c r="B134" s="187" t="s">
        <v>264</v>
      </c>
      <c r="C134" s="239" t="s">
        <v>222</v>
      </c>
      <c r="D134" s="273"/>
      <c r="E134" s="108" t="s">
        <v>73</v>
      </c>
      <c r="F134" s="203" t="s">
        <v>64</v>
      </c>
      <c r="G134" s="111">
        <v>120000</v>
      </c>
      <c r="H134" s="110"/>
      <c r="I134" s="111"/>
      <c r="J134" s="111">
        <v>10000</v>
      </c>
      <c r="K134" s="111">
        <f t="shared" si="9"/>
        <v>110000</v>
      </c>
      <c r="L134" s="111">
        <v>6510</v>
      </c>
      <c r="M134" s="111">
        <f t="shared" si="5"/>
        <v>3490</v>
      </c>
      <c r="N134" s="156" t="s">
        <v>290</v>
      </c>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c r="BT134" s="190"/>
      <c r="BU134" s="190"/>
      <c r="BV134" s="190"/>
      <c r="BW134" s="190"/>
      <c r="BX134" s="190"/>
      <c r="BY134" s="190"/>
      <c r="BZ134" s="190"/>
      <c r="CA134" s="190"/>
      <c r="CB134" s="190"/>
      <c r="CC134" s="190"/>
      <c r="CD134" s="190"/>
      <c r="CE134" s="190"/>
      <c r="CF134" s="190"/>
      <c r="CG134" s="190"/>
      <c r="CH134" s="190"/>
      <c r="CI134" s="190"/>
      <c r="CJ134" s="190"/>
      <c r="CK134" s="190"/>
      <c r="CL134" s="190"/>
      <c r="CM134" s="190"/>
      <c r="CN134" s="190"/>
      <c r="CO134" s="190"/>
      <c r="CP134" s="190"/>
      <c r="CQ134" s="190"/>
      <c r="CR134" s="190"/>
      <c r="CS134" s="190"/>
      <c r="CT134" s="190"/>
      <c r="CU134" s="190"/>
      <c r="CV134" s="190"/>
      <c r="CW134" s="190"/>
      <c r="CX134" s="190"/>
      <c r="CY134" s="190"/>
      <c r="CZ134" s="190"/>
      <c r="DA134" s="190"/>
      <c r="DB134" s="190"/>
      <c r="DC134" s="190"/>
      <c r="DD134" s="190"/>
      <c r="DE134" s="190"/>
      <c r="DF134" s="190"/>
      <c r="DG134" s="190"/>
      <c r="DH134" s="190"/>
      <c r="DI134" s="190"/>
      <c r="DJ134" s="190"/>
      <c r="DK134" s="190"/>
      <c r="DL134" s="190"/>
      <c r="DM134" s="190"/>
      <c r="DN134" s="190"/>
      <c r="DO134" s="190"/>
      <c r="DP134" s="190"/>
      <c r="DQ134" s="190"/>
      <c r="DR134" s="190"/>
    </row>
    <row r="135" spans="1:122" s="191" customFormat="1" ht="58.5" customHeight="1">
      <c r="A135" s="57"/>
      <c r="B135" s="201" t="s">
        <v>375</v>
      </c>
      <c r="C135" s="246" t="s">
        <v>376</v>
      </c>
      <c r="D135" s="247"/>
      <c r="E135" s="248"/>
      <c r="F135" s="203"/>
      <c r="G135" s="111"/>
      <c r="H135" s="110"/>
      <c r="I135" s="111"/>
      <c r="J135" s="111"/>
      <c r="K135" s="111"/>
      <c r="L135" s="111"/>
      <c r="M135" s="111"/>
      <c r="N135" s="156"/>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c r="BC135" s="190"/>
      <c r="BD135" s="190"/>
      <c r="BE135" s="190"/>
      <c r="BF135" s="190"/>
      <c r="BG135" s="190"/>
      <c r="BH135" s="190"/>
      <c r="BI135" s="190"/>
      <c r="BJ135" s="190"/>
      <c r="BK135" s="190"/>
      <c r="BL135" s="190"/>
      <c r="BM135" s="190"/>
      <c r="BN135" s="190"/>
      <c r="BO135" s="190"/>
      <c r="BP135" s="190"/>
      <c r="BQ135" s="190"/>
      <c r="BR135" s="190"/>
      <c r="BS135" s="190"/>
      <c r="BT135" s="190"/>
      <c r="BU135" s="190"/>
      <c r="BV135" s="190"/>
      <c r="BW135" s="190"/>
      <c r="BX135" s="190"/>
      <c r="BY135" s="190"/>
      <c r="BZ135" s="190"/>
      <c r="CA135" s="190"/>
      <c r="CB135" s="190"/>
      <c r="CC135" s="190"/>
      <c r="CD135" s="190"/>
      <c r="CE135" s="190"/>
      <c r="CF135" s="190"/>
      <c r="CG135" s="190"/>
      <c r="CH135" s="190"/>
      <c r="CI135" s="190"/>
      <c r="CJ135" s="190"/>
      <c r="CK135" s="190"/>
      <c r="CL135" s="190"/>
      <c r="CM135" s="190"/>
      <c r="CN135" s="190"/>
      <c r="CO135" s="190"/>
      <c r="CP135" s="190"/>
      <c r="CQ135" s="190"/>
      <c r="CR135" s="190"/>
      <c r="CS135" s="190"/>
      <c r="CT135" s="190"/>
      <c r="CU135" s="190"/>
      <c r="CV135" s="190"/>
      <c r="CW135" s="190"/>
      <c r="CX135" s="190"/>
      <c r="CY135" s="190"/>
      <c r="CZ135" s="190"/>
      <c r="DA135" s="190"/>
      <c r="DB135" s="190"/>
      <c r="DC135" s="190"/>
      <c r="DD135" s="190"/>
      <c r="DE135" s="190"/>
      <c r="DF135" s="190"/>
      <c r="DG135" s="190"/>
      <c r="DH135" s="190"/>
      <c r="DI135" s="190"/>
      <c r="DJ135" s="190"/>
      <c r="DK135" s="190"/>
      <c r="DL135" s="190"/>
      <c r="DM135" s="190"/>
      <c r="DN135" s="190"/>
      <c r="DO135" s="190"/>
      <c r="DP135" s="190"/>
      <c r="DQ135" s="190"/>
      <c r="DR135" s="190"/>
    </row>
    <row r="136" spans="1:122" s="191" customFormat="1" ht="76.5" customHeight="1">
      <c r="A136" s="57"/>
      <c r="B136" s="295">
        <v>3</v>
      </c>
      <c r="C136" s="296" t="s">
        <v>210</v>
      </c>
      <c r="D136" s="295" t="s">
        <v>360</v>
      </c>
      <c r="E136" s="290" t="s">
        <v>317</v>
      </c>
      <c r="F136" s="203" t="s">
        <v>64</v>
      </c>
      <c r="G136" s="111">
        <v>4904</v>
      </c>
      <c r="H136" s="110"/>
      <c r="I136" s="111"/>
      <c r="J136" s="111"/>
      <c r="K136" s="111">
        <f t="shared" si="9"/>
        <v>4904</v>
      </c>
      <c r="L136" s="111"/>
      <c r="M136" s="111">
        <f t="shared" si="5"/>
        <v>0</v>
      </c>
      <c r="N136" s="88"/>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c r="BA136" s="190"/>
      <c r="BB136" s="190"/>
      <c r="BC136" s="190"/>
      <c r="BD136" s="190"/>
      <c r="BE136" s="190"/>
      <c r="BF136" s="190"/>
      <c r="BG136" s="190"/>
      <c r="BH136" s="190"/>
      <c r="BI136" s="190"/>
      <c r="BJ136" s="190"/>
      <c r="BK136" s="190"/>
      <c r="BL136" s="190"/>
      <c r="BM136" s="190"/>
      <c r="BN136" s="190"/>
      <c r="BO136" s="190"/>
      <c r="BP136" s="190"/>
      <c r="BQ136" s="190"/>
      <c r="BR136" s="190"/>
      <c r="BS136" s="190"/>
      <c r="BT136" s="190"/>
      <c r="BU136" s="190"/>
      <c r="BV136" s="190"/>
      <c r="BW136" s="190"/>
      <c r="BX136" s="190"/>
      <c r="BY136" s="190"/>
      <c r="BZ136" s="190"/>
      <c r="CA136" s="190"/>
      <c r="CB136" s="190"/>
      <c r="CC136" s="190"/>
      <c r="CD136" s="190"/>
      <c r="CE136" s="190"/>
      <c r="CF136" s="190"/>
      <c r="CG136" s="190"/>
      <c r="CH136" s="190"/>
      <c r="CI136" s="190"/>
      <c r="CJ136" s="190"/>
      <c r="CK136" s="190"/>
      <c r="CL136" s="190"/>
      <c r="CM136" s="190"/>
      <c r="CN136" s="190"/>
      <c r="CO136" s="190"/>
      <c r="CP136" s="190"/>
      <c r="CQ136" s="190"/>
      <c r="CR136" s="190"/>
      <c r="CS136" s="190"/>
      <c r="CT136" s="190"/>
      <c r="CU136" s="190"/>
      <c r="CV136" s="190"/>
      <c r="CW136" s="190"/>
      <c r="CX136" s="190"/>
      <c r="CY136" s="190"/>
      <c r="CZ136" s="190"/>
      <c r="DA136" s="190"/>
      <c r="DB136" s="190"/>
      <c r="DC136" s="190"/>
      <c r="DD136" s="190"/>
      <c r="DE136" s="190"/>
      <c r="DF136" s="190"/>
      <c r="DG136" s="190"/>
      <c r="DH136" s="190"/>
      <c r="DI136" s="190"/>
      <c r="DJ136" s="190"/>
      <c r="DK136" s="190"/>
      <c r="DL136" s="190"/>
      <c r="DM136" s="190"/>
      <c r="DN136" s="190"/>
      <c r="DO136" s="190"/>
      <c r="DP136" s="190"/>
      <c r="DQ136" s="190"/>
      <c r="DR136" s="190"/>
    </row>
    <row r="137" spans="1:122" s="61" customFormat="1" ht="82.5" customHeight="1">
      <c r="A137" s="69"/>
      <c r="B137" s="291"/>
      <c r="C137" s="291"/>
      <c r="D137" s="291"/>
      <c r="E137" s="291"/>
      <c r="F137" s="221" t="s">
        <v>245</v>
      </c>
      <c r="G137" s="111">
        <v>3270</v>
      </c>
      <c r="H137" s="110"/>
      <c r="I137" s="111"/>
      <c r="J137" s="111"/>
      <c r="K137" s="111">
        <f t="shared" si="9"/>
        <v>3270</v>
      </c>
      <c r="L137" s="111"/>
      <c r="M137" s="111">
        <f t="shared" si="5"/>
        <v>0</v>
      </c>
      <c r="N137" s="88"/>
      <c r="O137" s="59"/>
      <c r="P137" s="59"/>
      <c r="Q137" s="59"/>
      <c r="R137" s="59"/>
      <c r="S137" s="59"/>
      <c r="T137" s="192"/>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c r="BM137" s="204"/>
      <c r="BN137" s="204"/>
      <c r="BO137" s="204"/>
      <c r="BP137" s="204"/>
      <c r="BQ137" s="204"/>
      <c r="BR137" s="204"/>
      <c r="BS137" s="204"/>
      <c r="BT137" s="204"/>
      <c r="BU137" s="204"/>
      <c r="BV137" s="204"/>
      <c r="BW137" s="204"/>
      <c r="BX137" s="204"/>
      <c r="BY137" s="204"/>
      <c r="BZ137" s="204"/>
      <c r="CA137" s="204"/>
      <c r="CB137" s="204"/>
      <c r="CC137" s="204"/>
      <c r="CD137" s="204"/>
      <c r="CE137" s="204"/>
      <c r="CF137" s="204"/>
      <c r="CG137" s="204"/>
      <c r="CH137" s="204"/>
      <c r="CI137" s="204"/>
      <c r="CJ137" s="204"/>
      <c r="CK137" s="204"/>
      <c r="CL137" s="204"/>
      <c r="CM137" s="204"/>
      <c r="CN137" s="204"/>
      <c r="CO137" s="204"/>
      <c r="CP137" s="204"/>
      <c r="CQ137" s="204"/>
      <c r="CR137" s="204"/>
      <c r="CS137" s="204"/>
      <c r="CT137" s="204"/>
      <c r="CU137" s="204"/>
      <c r="CV137" s="204"/>
      <c r="CW137" s="204"/>
      <c r="CX137" s="204"/>
      <c r="CY137" s="204"/>
      <c r="CZ137" s="204"/>
      <c r="DA137" s="204"/>
      <c r="DB137" s="204"/>
      <c r="DC137" s="204"/>
      <c r="DD137" s="204"/>
      <c r="DE137" s="204"/>
      <c r="DF137" s="204"/>
      <c r="DG137" s="204"/>
      <c r="DH137" s="204"/>
      <c r="DI137" s="204"/>
      <c r="DJ137" s="204"/>
      <c r="DK137" s="204"/>
      <c r="DL137" s="204"/>
      <c r="DM137" s="204"/>
      <c r="DN137" s="204"/>
      <c r="DO137" s="204"/>
      <c r="DP137" s="204"/>
      <c r="DQ137" s="204"/>
      <c r="DR137" s="204"/>
    </row>
    <row r="138" spans="2:122" ht="43.5" customHeight="1">
      <c r="B138" s="223"/>
      <c r="C138" s="235" t="s">
        <v>86</v>
      </c>
      <c r="D138" s="235"/>
      <c r="E138" s="249" t="s">
        <v>192</v>
      </c>
      <c r="F138" s="249" t="s">
        <v>192</v>
      </c>
      <c r="G138" s="226">
        <f>G136+G118</f>
        <v>7554754</v>
      </c>
      <c r="H138" s="226">
        <f>H137+H136+H118</f>
        <v>0</v>
      </c>
      <c r="I138" s="226">
        <f>I137+I136+I118</f>
        <v>0</v>
      </c>
      <c r="J138" s="226">
        <f>J137+J136+J118</f>
        <v>3794637</v>
      </c>
      <c r="K138" s="226">
        <f t="shared" si="9"/>
        <v>3760117</v>
      </c>
      <c r="L138" s="226">
        <f>L137+L136+L118</f>
        <v>3494369</v>
      </c>
      <c r="M138" s="226">
        <f t="shared" si="5"/>
        <v>300268</v>
      </c>
      <c r="N138" s="250" t="s">
        <v>192</v>
      </c>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row>
    <row r="139" spans="2:122" ht="49.5" customHeight="1">
      <c r="B139" s="276" t="s">
        <v>188</v>
      </c>
      <c r="C139" s="276"/>
      <c r="D139" s="276"/>
      <c r="E139" s="276"/>
      <c r="F139" s="276"/>
      <c r="G139" s="276"/>
      <c r="H139" s="277"/>
      <c r="I139" s="277"/>
      <c r="J139" s="277"/>
      <c r="K139" s="277"/>
      <c r="L139" s="277"/>
      <c r="M139" s="277"/>
      <c r="N139" s="277"/>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row>
    <row r="140" spans="2:122" ht="168.75" customHeight="1">
      <c r="B140" s="202">
        <v>1</v>
      </c>
      <c r="C140" s="203" t="s">
        <v>241</v>
      </c>
      <c r="D140" s="203" t="s">
        <v>354</v>
      </c>
      <c r="E140" s="108" t="s">
        <v>81</v>
      </c>
      <c r="F140" s="109" t="s">
        <v>188</v>
      </c>
      <c r="G140" s="111">
        <v>384280</v>
      </c>
      <c r="H140" s="110"/>
      <c r="I140" s="111"/>
      <c r="J140" s="111">
        <v>250000</v>
      </c>
      <c r="K140" s="111">
        <f aca="true" t="shared" si="10" ref="K140:K169">G140-J140</f>
        <v>134280</v>
      </c>
      <c r="L140" s="111">
        <v>124570</v>
      </c>
      <c r="M140" s="111">
        <f t="shared" si="5"/>
        <v>125430</v>
      </c>
      <c r="N140" s="203" t="s">
        <v>380</v>
      </c>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row>
    <row r="141" spans="2:122" s="150" customFormat="1" ht="100.5" customHeight="1">
      <c r="B141" s="151">
        <v>2</v>
      </c>
      <c r="C141" s="152" t="s">
        <v>223</v>
      </c>
      <c r="D141" s="287" t="s">
        <v>328</v>
      </c>
      <c r="E141" s="97" t="s">
        <v>194</v>
      </c>
      <c r="F141" s="153" t="s">
        <v>188</v>
      </c>
      <c r="G141" s="145">
        <f>G142+G143+G144</f>
        <v>250000</v>
      </c>
      <c r="H141" s="145">
        <f>H142+H143+H144</f>
        <v>0</v>
      </c>
      <c r="I141" s="145">
        <f>I142+I143+I144</f>
        <v>0</v>
      </c>
      <c r="J141" s="145">
        <f>J142+J143+J144</f>
        <v>250000</v>
      </c>
      <c r="K141" s="145">
        <f t="shared" si="10"/>
        <v>0</v>
      </c>
      <c r="L141" s="145">
        <f>L142+L143+L144</f>
        <v>101046</v>
      </c>
      <c r="M141" s="100">
        <f aca="true" t="shared" si="11" ref="M141:M169">J141-L141</f>
        <v>148954</v>
      </c>
      <c r="N141" s="155" t="s">
        <v>192</v>
      </c>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4"/>
      <c r="BA141" s="154"/>
      <c r="BB141" s="154"/>
      <c r="BC141" s="154"/>
      <c r="BD141" s="154"/>
      <c r="BE141" s="154"/>
      <c r="BF141" s="154"/>
      <c r="BG141" s="154"/>
      <c r="BH141" s="154"/>
      <c r="BI141" s="154"/>
      <c r="BJ141" s="154"/>
      <c r="BK141" s="154"/>
      <c r="BL141" s="154"/>
      <c r="BM141" s="154"/>
      <c r="BN141" s="154"/>
      <c r="BO141" s="154"/>
      <c r="BP141" s="154"/>
      <c r="BQ141" s="154"/>
      <c r="BR141" s="154"/>
      <c r="BS141" s="154"/>
      <c r="BT141" s="154"/>
      <c r="BU141" s="154"/>
      <c r="BV141" s="154"/>
      <c r="BW141" s="154"/>
      <c r="BX141" s="154"/>
      <c r="BY141" s="154"/>
      <c r="BZ141" s="154"/>
      <c r="CA141" s="154"/>
      <c r="CB141" s="154"/>
      <c r="CC141" s="154"/>
      <c r="CD141" s="154"/>
      <c r="CE141" s="154"/>
      <c r="CF141" s="154"/>
      <c r="CG141" s="154"/>
      <c r="CH141" s="154"/>
      <c r="CI141" s="154"/>
      <c r="CJ141" s="154"/>
      <c r="CK141" s="154"/>
      <c r="CL141" s="154"/>
      <c r="CM141" s="154"/>
      <c r="CN141" s="154"/>
      <c r="CO141" s="154"/>
      <c r="CP141" s="154"/>
      <c r="CQ141" s="154"/>
      <c r="CR141" s="154"/>
      <c r="CS141" s="154"/>
      <c r="CT141" s="154"/>
      <c r="CU141" s="154"/>
      <c r="CV141" s="154"/>
      <c r="CW141" s="154"/>
      <c r="CX141" s="154"/>
      <c r="CY141" s="154"/>
      <c r="CZ141" s="154"/>
      <c r="DA141" s="154"/>
      <c r="DB141" s="154"/>
      <c r="DC141" s="154"/>
      <c r="DD141" s="154"/>
      <c r="DE141" s="154"/>
      <c r="DF141" s="154"/>
      <c r="DG141" s="154"/>
      <c r="DH141" s="154"/>
      <c r="DI141" s="154"/>
      <c r="DJ141" s="154"/>
      <c r="DK141" s="154"/>
      <c r="DL141" s="154"/>
      <c r="DM141" s="154"/>
      <c r="DN141" s="154"/>
      <c r="DO141" s="154"/>
      <c r="DP141" s="154"/>
      <c r="DQ141" s="154"/>
      <c r="DR141" s="154"/>
    </row>
    <row r="142" spans="2:122" s="82" customFormat="1" ht="120.75" customHeight="1">
      <c r="B142" s="193" t="s">
        <v>122</v>
      </c>
      <c r="C142" s="252" t="s">
        <v>303</v>
      </c>
      <c r="D142" s="288"/>
      <c r="E142" s="253" t="s">
        <v>84</v>
      </c>
      <c r="F142" s="242" t="s">
        <v>188</v>
      </c>
      <c r="G142" s="131">
        <v>20000</v>
      </c>
      <c r="H142" s="132"/>
      <c r="I142" s="131"/>
      <c r="J142" s="131">
        <v>20000</v>
      </c>
      <c r="K142" s="111">
        <f t="shared" si="10"/>
        <v>0</v>
      </c>
      <c r="L142" s="131">
        <v>11124</v>
      </c>
      <c r="M142" s="111">
        <f t="shared" si="5"/>
        <v>8876</v>
      </c>
      <c r="N142" s="156" t="s">
        <v>291</v>
      </c>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6"/>
      <c r="BW142" s="186"/>
      <c r="BX142" s="186"/>
      <c r="BY142" s="186"/>
      <c r="BZ142" s="186"/>
      <c r="CA142" s="186"/>
      <c r="CB142" s="186"/>
      <c r="CC142" s="186"/>
      <c r="CD142" s="186"/>
      <c r="CE142" s="186"/>
      <c r="CF142" s="186"/>
      <c r="CG142" s="186"/>
      <c r="CH142" s="186"/>
      <c r="CI142" s="186"/>
      <c r="CJ142" s="186"/>
      <c r="CK142" s="186"/>
      <c r="CL142" s="186"/>
      <c r="CM142" s="186"/>
      <c r="CN142" s="186"/>
      <c r="CO142" s="186"/>
      <c r="CP142" s="186"/>
      <c r="CQ142" s="186"/>
      <c r="CR142" s="186"/>
      <c r="CS142" s="186"/>
      <c r="CT142" s="186"/>
      <c r="CU142" s="186"/>
      <c r="CV142" s="186"/>
      <c r="CW142" s="186"/>
      <c r="CX142" s="186"/>
      <c r="CY142" s="186"/>
      <c r="CZ142" s="186"/>
      <c r="DA142" s="186"/>
      <c r="DB142" s="186"/>
      <c r="DC142" s="186"/>
      <c r="DD142" s="186"/>
      <c r="DE142" s="186"/>
      <c r="DF142" s="186"/>
      <c r="DG142" s="186"/>
      <c r="DH142" s="186"/>
      <c r="DI142" s="186"/>
      <c r="DJ142" s="186"/>
      <c r="DK142" s="186"/>
      <c r="DL142" s="186"/>
      <c r="DM142" s="186"/>
      <c r="DN142" s="186"/>
      <c r="DO142" s="186"/>
      <c r="DP142" s="186"/>
      <c r="DQ142" s="186"/>
      <c r="DR142" s="186"/>
    </row>
    <row r="143" spans="2:122" s="82" customFormat="1" ht="120.75" customHeight="1">
      <c r="B143" s="193" t="s">
        <v>123</v>
      </c>
      <c r="C143" s="252" t="s">
        <v>303</v>
      </c>
      <c r="D143" s="288"/>
      <c r="E143" s="198" t="s">
        <v>190</v>
      </c>
      <c r="F143" s="230" t="s">
        <v>188</v>
      </c>
      <c r="G143" s="131">
        <v>30000</v>
      </c>
      <c r="H143" s="132"/>
      <c r="I143" s="131"/>
      <c r="J143" s="131">
        <v>30000</v>
      </c>
      <c r="K143" s="111">
        <f t="shared" si="10"/>
        <v>0</v>
      </c>
      <c r="L143" s="131">
        <v>12000</v>
      </c>
      <c r="M143" s="111">
        <f>J143-L143</f>
        <v>18000</v>
      </c>
      <c r="N143" s="156" t="s">
        <v>292</v>
      </c>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186"/>
      <c r="BM143" s="186"/>
      <c r="BN143" s="186"/>
      <c r="BO143" s="186"/>
      <c r="BP143" s="186"/>
      <c r="BQ143" s="186"/>
      <c r="BR143" s="186"/>
      <c r="BS143" s="186"/>
      <c r="BT143" s="186"/>
      <c r="BU143" s="186"/>
      <c r="BV143" s="186"/>
      <c r="BW143" s="186"/>
      <c r="BX143" s="186"/>
      <c r="BY143" s="186"/>
      <c r="BZ143" s="186"/>
      <c r="CA143" s="186"/>
      <c r="CB143" s="186"/>
      <c r="CC143" s="186"/>
      <c r="CD143" s="186"/>
      <c r="CE143" s="186"/>
      <c r="CF143" s="186"/>
      <c r="CG143" s="186"/>
      <c r="CH143" s="186"/>
      <c r="CI143" s="186"/>
      <c r="CJ143" s="186"/>
      <c r="CK143" s="186"/>
      <c r="CL143" s="186"/>
      <c r="CM143" s="186"/>
      <c r="CN143" s="186"/>
      <c r="CO143" s="186"/>
      <c r="CP143" s="186"/>
      <c r="CQ143" s="186"/>
      <c r="CR143" s="186"/>
      <c r="CS143" s="186"/>
      <c r="CT143" s="186"/>
      <c r="CU143" s="186"/>
      <c r="CV143" s="186"/>
      <c r="CW143" s="186"/>
      <c r="CX143" s="186"/>
      <c r="CY143" s="186"/>
      <c r="CZ143" s="186"/>
      <c r="DA143" s="186"/>
      <c r="DB143" s="186"/>
      <c r="DC143" s="186"/>
      <c r="DD143" s="186"/>
      <c r="DE143" s="186"/>
      <c r="DF143" s="186"/>
      <c r="DG143" s="186"/>
      <c r="DH143" s="186"/>
      <c r="DI143" s="186"/>
      <c r="DJ143" s="186"/>
      <c r="DK143" s="186"/>
      <c r="DL143" s="186"/>
      <c r="DM143" s="186"/>
      <c r="DN143" s="186"/>
      <c r="DO143" s="186"/>
      <c r="DP143" s="186"/>
      <c r="DQ143" s="186"/>
      <c r="DR143" s="186"/>
    </row>
    <row r="144" spans="2:122" s="82" customFormat="1" ht="120.75" customHeight="1">
      <c r="B144" s="193" t="s">
        <v>124</v>
      </c>
      <c r="C144" s="252" t="s">
        <v>303</v>
      </c>
      <c r="D144" s="289"/>
      <c r="E144" s="198" t="s">
        <v>191</v>
      </c>
      <c r="F144" s="230" t="s">
        <v>188</v>
      </c>
      <c r="G144" s="131">
        <v>200000</v>
      </c>
      <c r="H144" s="132"/>
      <c r="I144" s="131"/>
      <c r="J144" s="131">
        <v>200000</v>
      </c>
      <c r="K144" s="111">
        <f t="shared" si="10"/>
        <v>0</v>
      </c>
      <c r="L144" s="131">
        <v>77922</v>
      </c>
      <c r="M144" s="111">
        <f>J144-L144</f>
        <v>122078</v>
      </c>
      <c r="N144" s="156" t="s">
        <v>292</v>
      </c>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86"/>
      <c r="AY144" s="186"/>
      <c r="AZ144" s="186"/>
      <c r="BA144" s="186"/>
      <c r="BB144" s="186"/>
      <c r="BC144" s="186"/>
      <c r="BD144" s="186"/>
      <c r="BE144" s="186"/>
      <c r="BF144" s="186"/>
      <c r="BG144" s="186"/>
      <c r="BH144" s="186"/>
      <c r="BI144" s="186"/>
      <c r="BJ144" s="186"/>
      <c r="BK144" s="186"/>
      <c r="BL144" s="186"/>
      <c r="BM144" s="186"/>
      <c r="BN144" s="186"/>
      <c r="BO144" s="186"/>
      <c r="BP144" s="186"/>
      <c r="BQ144" s="186"/>
      <c r="BR144" s="186"/>
      <c r="BS144" s="186"/>
      <c r="BT144" s="186"/>
      <c r="BU144" s="186"/>
      <c r="BV144" s="186"/>
      <c r="BW144" s="186"/>
      <c r="BX144" s="186"/>
      <c r="BY144" s="186"/>
      <c r="BZ144" s="186"/>
      <c r="CA144" s="186"/>
      <c r="CB144" s="186"/>
      <c r="CC144" s="186"/>
      <c r="CD144" s="186"/>
      <c r="CE144" s="186"/>
      <c r="CF144" s="186"/>
      <c r="CG144" s="186"/>
      <c r="CH144" s="186"/>
      <c r="CI144" s="186"/>
      <c r="CJ144" s="186"/>
      <c r="CK144" s="186"/>
      <c r="CL144" s="186"/>
      <c r="CM144" s="186"/>
      <c r="CN144" s="186"/>
      <c r="CO144" s="186"/>
      <c r="CP144" s="186"/>
      <c r="CQ144" s="186"/>
      <c r="CR144" s="186"/>
      <c r="CS144" s="186"/>
      <c r="CT144" s="186"/>
      <c r="CU144" s="186"/>
      <c r="CV144" s="186"/>
      <c r="CW144" s="186"/>
      <c r="CX144" s="186"/>
      <c r="CY144" s="186"/>
      <c r="CZ144" s="186"/>
      <c r="DA144" s="186"/>
      <c r="DB144" s="186"/>
      <c r="DC144" s="186"/>
      <c r="DD144" s="186"/>
      <c r="DE144" s="186"/>
      <c r="DF144" s="186"/>
      <c r="DG144" s="186"/>
      <c r="DH144" s="186"/>
      <c r="DI144" s="186"/>
      <c r="DJ144" s="186"/>
      <c r="DK144" s="186"/>
      <c r="DL144" s="186"/>
      <c r="DM144" s="186"/>
      <c r="DN144" s="186"/>
      <c r="DO144" s="186"/>
      <c r="DP144" s="186"/>
      <c r="DQ144" s="186"/>
      <c r="DR144" s="186"/>
    </row>
    <row r="145" spans="2:122" ht="120.75" customHeight="1">
      <c r="B145" s="202">
        <v>3</v>
      </c>
      <c r="C145" s="254" t="s">
        <v>120</v>
      </c>
      <c r="D145" s="203" t="s">
        <v>329</v>
      </c>
      <c r="E145" s="108" t="s">
        <v>81</v>
      </c>
      <c r="F145" s="109" t="s">
        <v>188</v>
      </c>
      <c r="G145" s="111">
        <v>60000</v>
      </c>
      <c r="H145" s="110"/>
      <c r="I145" s="111"/>
      <c r="J145" s="111">
        <v>55000</v>
      </c>
      <c r="K145" s="111">
        <f t="shared" si="10"/>
        <v>5000</v>
      </c>
      <c r="L145" s="111"/>
      <c r="M145" s="111">
        <f t="shared" si="11"/>
        <v>55000</v>
      </c>
      <c r="N145" s="203"/>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row>
    <row r="146" spans="2:122" s="68" customFormat="1" ht="103.5" customHeight="1">
      <c r="B146" s="96">
        <v>4</v>
      </c>
      <c r="C146" s="255" t="s">
        <v>189</v>
      </c>
      <c r="D146" s="274" t="s">
        <v>327</v>
      </c>
      <c r="E146" s="97" t="s">
        <v>194</v>
      </c>
      <c r="F146" s="106" t="s">
        <v>188</v>
      </c>
      <c r="G146" s="100">
        <f>G147+G148+G149+G150</f>
        <v>20204100</v>
      </c>
      <c r="H146" s="99"/>
      <c r="I146" s="100"/>
      <c r="J146" s="100">
        <f>J147+J148+J149+J150</f>
        <v>1232999</v>
      </c>
      <c r="K146" s="100">
        <f t="shared" si="10"/>
        <v>18971101</v>
      </c>
      <c r="L146" s="100">
        <f>L147+L148+L149+L150</f>
        <v>820506</v>
      </c>
      <c r="M146" s="126">
        <f t="shared" si="11"/>
        <v>412493</v>
      </c>
      <c r="N146" s="119" t="s">
        <v>192</v>
      </c>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row>
    <row r="147" spans="2:122" s="74" customFormat="1" ht="173.25" customHeight="1">
      <c r="B147" s="187" t="s">
        <v>122</v>
      </c>
      <c r="C147" s="256" t="s">
        <v>141</v>
      </c>
      <c r="D147" s="273"/>
      <c r="E147" s="198" t="s">
        <v>190</v>
      </c>
      <c r="F147" s="230" t="s">
        <v>188</v>
      </c>
      <c r="G147" s="81">
        <v>5112300</v>
      </c>
      <c r="H147" s="102"/>
      <c r="I147" s="81"/>
      <c r="J147" s="81">
        <v>155990</v>
      </c>
      <c r="K147" s="81">
        <f t="shared" si="10"/>
        <v>4956310</v>
      </c>
      <c r="L147" s="81">
        <v>147445</v>
      </c>
      <c r="M147" s="111">
        <f t="shared" si="11"/>
        <v>8545</v>
      </c>
      <c r="N147" s="109" t="s">
        <v>298</v>
      </c>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row>
    <row r="148" spans="2:122" s="74" customFormat="1" ht="168" customHeight="1">
      <c r="B148" s="187" t="s">
        <v>123</v>
      </c>
      <c r="C148" s="257" t="s">
        <v>142</v>
      </c>
      <c r="D148" s="273"/>
      <c r="E148" s="198" t="s">
        <v>191</v>
      </c>
      <c r="F148" s="230" t="s">
        <v>188</v>
      </c>
      <c r="G148" s="81">
        <v>10110200</v>
      </c>
      <c r="H148" s="102"/>
      <c r="I148" s="81"/>
      <c r="J148" s="81">
        <v>1018400</v>
      </c>
      <c r="K148" s="81">
        <f t="shared" si="10"/>
        <v>9091800</v>
      </c>
      <c r="L148" s="81">
        <v>632491</v>
      </c>
      <c r="M148" s="111">
        <f t="shared" si="11"/>
        <v>385909</v>
      </c>
      <c r="N148" s="109" t="s">
        <v>299</v>
      </c>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row>
    <row r="149" spans="2:122" s="74" customFormat="1" ht="177.75" customHeight="1">
      <c r="B149" s="187" t="s">
        <v>124</v>
      </c>
      <c r="C149" s="256" t="s">
        <v>143</v>
      </c>
      <c r="D149" s="273"/>
      <c r="E149" s="198" t="s">
        <v>193</v>
      </c>
      <c r="F149" s="230" t="s">
        <v>188</v>
      </c>
      <c r="G149" s="81">
        <v>3249300</v>
      </c>
      <c r="H149" s="102"/>
      <c r="I149" s="81"/>
      <c r="J149" s="81">
        <v>42999</v>
      </c>
      <c r="K149" s="81">
        <f t="shared" si="10"/>
        <v>3206301</v>
      </c>
      <c r="L149" s="81">
        <v>25185</v>
      </c>
      <c r="M149" s="111">
        <f t="shared" si="11"/>
        <v>17814</v>
      </c>
      <c r="N149" s="109" t="s">
        <v>299</v>
      </c>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row>
    <row r="150" spans="2:122" s="74" customFormat="1" ht="196.5" customHeight="1">
      <c r="B150" s="187" t="s">
        <v>125</v>
      </c>
      <c r="C150" s="256" t="s">
        <v>144</v>
      </c>
      <c r="D150" s="273"/>
      <c r="E150" s="198" t="s">
        <v>84</v>
      </c>
      <c r="F150" s="230" t="s">
        <v>188</v>
      </c>
      <c r="G150" s="81">
        <v>1732300</v>
      </c>
      <c r="H150" s="102"/>
      <c r="I150" s="81"/>
      <c r="J150" s="81">
        <v>15610</v>
      </c>
      <c r="K150" s="81">
        <f t="shared" si="10"/>
        <v>1716690</v>
      </c>
      <c r="L150" s="81">
        <v>15385</v>
      </c>
      <c r="M150" s="111">
        <f t="shared" si="11"/>
        <v>225</v>
      </c>
      <c r="N150" s="109" t="s">
        <v>299</v>
      </c>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row>
    <row r="151" spans="1:122" s="61" customFormat="1" ht="96.75" customHeight="1" hidden="1" thickBot="1">
      <c r="A151" s="69"/>
      <c r="B151" s="78">
        <v>5</v>
      </c>
      <c r="C151" s="112" t="s">
        <v>121</v>
      </c>
      <c r="D151" s="113" t="s">
        <v>94</v>
      </c>
      <c r="E151" s="114" t="s">
        <v>102</v>
      </c>
      <c r="F151" s="115" t="s">
        <v>65</v>
      </c>
      <c r="G151" s="135"/>
      <c r="H151" s="79"/>
      <c r="I151" s="80"/>
      <c r="J151" s="116"/>
      <c r="K151" s="117">
        <f t="shared" si="10"/>
        <v>0</v>
      </c>
      <c r="L151" s="80"/>
      <c r="M151" s="111">
        <f t="shared" si="11"/>
        <v>0</v>
      </c>
      <c r="N151" s="118"/>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197"/>
      <c r="BE151" s="197"/>
      <c r="BF151" s="197"/>
      <c r="BG151" s="197"/>
      <c r="BH151" s="197"/>
      <c r="BI151" s="197"/>
      <c r="BJ151" s="197"/>
      <c r="BK151" s="197"/>
      <c r="BL151" s="197"/>
      <c r="BM151" s="197"/>
      <c r="BN151" s="197"/>
      <c r="BO151" s="197"/>
      <c r="BP151" s="197"/>
      <c r="BQ151" s="197"/>
      <c r="BR151" s="197"/>
      <c r="BS151" s="197"/>
      <c r="BT151" s="197"/>
      <c r="BU151" s="197"/>
      <c r="BV151" s="197"/>
      <c r="BW151" s="197"/>
      <c r="BX151" s="197"/>
      <c r="BY151" s="197"/>
      <c r="BZ151" s="197"/>
      <c r="CA151" s="197"/>
      <c r="CB151" s="197"/>
      <c r="CC151" s="197"/>
      <c r="CD151" s="197"/>
      <c r="CE151" s="197"/>
      <c r="CF151" s="197"/>
      <c r="CG151" s="197"/>
      <c r="CH151" s="197"/>
      <c r="CI151" s="197"/>
      <c r="CJ151" s="197"/>
      <c r="CK151" s="197"/>
      <c r="CL151" s="197"/>
      <c r="CM151" s="197"/>
      <c r="CN151" s="197"/>
      <c r="CO151" s="197"/>
      <c r="CP151" s="197"/>
      <c r="CQ151" s="197"/>
      <c r="CR151" s="197"/>
      <c r="CS151" s="197"/>
      <c r="CT151" s="197"/>
      <c r="CU151" s="197"/>
      <c r="CV151" s="197"/>
      <c r="CW151" s="197"/>
      <c r="CX151" s="197"/>
      <c r="CY151" s="197"/>
      <c r="CZ151" s="197"/>
      <c r="DA151" s="197"/>
      <c r="DB151" s="197"/>
      <c r="DC151" s="197"/>
      <c r="DD151" s="197"/>
      <c r="DE151" s="197"/>
      <c r="DF151" s="197"/>
      <c r="DG151" s="197"/>
      <c r="DH151" s="197"/>
      <c r="DI151" s="197"/>
      <c r="DJ151" s="197"/>
      <c r="DK151" s="197"/>
      <c r="DL151" s="197"/>
      <c r="DM151" s="197"/>
      <c r="DN151" s="197"/>
      <c r="DO151" s="197"/>
      <c r="DP151" s="197"/>
      <c r="DQ151" s="197"/>
      <c r="DR151" s="197"/>
    </row>
    <row r="152" spans="2:122" s="71" customFormat="1" ht="41.25" customHeight="1">
      <c r="B152" s="282" t="s">
        <v>86</v>
      </c>
      <c r="C152" s="283"/>
      <c r="D152" s="283"/>
      <c r="E152" s="258" t="s">
        <v>192</v>
      </c>
      <c r="F152" s="258" t="s">
        <v>192</v>
      </c>
      <c r="G152" s="259">
        <f>G140+G141+G145+G146</f>
        <v>20898380</v>
      </c>
      <c r="H152" s="259">
        <f>H140+H141+H145+H146</f>
        <v>0</v>
      </c>
      <c r="I152" s="259">
        <f>I140+I141+I145+I146</f>
        <v>0</v>
      </c>
      <c r="J152" s="259">
        <f>J140+J141+J145+J146</f>
        <v>1787999</v>
      </c>
      <c r="K152" s="259">
        <f t="shared" si="10"/>
        <v>19110381</v>
      </c>
      <c r="L152" s="259">
        <f>L140+L141+L145+L146</f>
        <v>1046122</v>
      </c>
      <c r="M152" s="251">
        <f t="shared" si="11"/>
        <v>741877</v>
      </c>
      <c r="N152" s="258" t="s">
        <v>192</v>
      </c>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c r="CI152" s="72"/>
      <c r="CJ152" s="72"/>
      <c r="CK152" s="72"/>
      <c r="CL152" s="72"/>
      <c r="CM152" s="72"/>
      <c r="CN152" s="72"/>
      <c r="CO152" s="72"/>
      <c r="CP152" s="72"/>
      <c r="CQ152" s="72"/>
      <c r="CR152" s="72"/>
      <c r="CS152" s="72"/>
      <c r="CT152" s="72"/>
      <c r="CU152" s="72"/>
      <c r="CV152" s="72"/>
      <c r="CW152" s="72"/>
      <c r="CX152" s="72"/>
      <c r="CY152" s="72"/>
      <c r="CZ152" s="72"/>
      <c r="DA152" s="72"/>
      <c r="DB152" s="72"/>
      <c r="DC152" s="72"/>
      <c r="DD152" s="72"/>
      <c r="DE152" s="72"/>
      <c r="DF152" s="72"/>
      <c r="DG152" s="72"/>
      <c r="DH152" s="72"/>
      <c r="DI152" s="72"/>
      <c r="DJ152" s="72"/>
      <c r="DK152" s="72"/>
      <c r="DL152" s="72"/>
      <c r="DM152" s="72"/>
      <c r="DN152" s="72"/>
      <c r="DO152" s="72"/>
      <c r="DP152" s="72"/>
      <c r="DQ152" s="72"/>
      <c r="DR152" s="72"/>
    </row>
    <row r="153" spans="2:122" ht="44.25" customHeight="1">
      <c r="B153" s="276" t="s">
        <v>195</v>
      </c>
      <c r="C153" s="278"/>
      <c r="D153" s="278"/>
      <c r="E153" s="278"/>
      <c r="F153" s="278"/>
      <c r="G153" s="278"/>
      <c r="H153" s="279"/>
      <c r="I153" s="279"/>
      <c r="J153" s="279"/>
      <c r="K153" s="279"/>
      <c r="L153" s="134"/>
      <c r="M153" s="134"/>
      <c r="N153" s="61"/>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row>
    <row r="154" spans="2:122" s="82" customFormat="1" ht="230.25" customHeight="1">
      <c r="B154" s="193">
        <v>1</v>
      </c>
      <c r="C154" s="260" t="s">
        <v>215</v>
      </c>
      <c r="D154" s="156" t="s">
        <v>324</v>
      </c>
      <c r="E154" s="211" t="s">
        <v>82</v>
      </c>
      <c r="F154" s="193" t="s">
        <v>66</v>
      </c>
      <c r="G154" s="131">
        <v>147500</v>
      </c>
      <c r="H154" s="132"/>
      <c r="I154" s="131"/>
      <c r="J154" s="131">
        <v>112000</v>
      </c>
      <c r="K154" s="131">
        <f t="shared" si="10"/>
        <v>35500</v>
      </c>
      <c r="L154" s="131">
        <v>105258</v>
      </c>
      <c r="M154" s="111">
        <f t="shared" si="11"/>
        <v>6742</v>
      </c>
      <c r="N154" s="156" t="s">
        <v>379</v>
      </c>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c r="AS154" s="186"/>
      <c r="AT154" s="186"/>
      <c r="AU154" s="186"/>
      <c r="AV154" s="186"/>
      <c r="AW154" s="186"/>
      <c r="AX154" s="186"/>
      <c r="AY154" s="186"/>
      <c r="AZ154" s="186"/>
      <c r="BA154" s="186"/>
      <c r="BB154" s="186"/>
      <c r="BC154" s="186"/>
      <c r="BD154" s="186"/>
      <c r="BE154" s="186"/>
      <c r="BF154" s="186"/>
      <c r="BG154" s="186"/>
      <c r="BH154" s="186"/>
      <c r="BI154" s="186"/>
      <c r="BJ154" s="186"/>
      <c r="BK154" s="186"/>
      <c r="BL154" s="186"/>
      <c r="BM154" s="186"/>
      <c r="BN154" s="186"/>
      <c r="BO154" s="186"/>
      <c r="BP154" s="186"/>
      <c r="BQ154" s="186"/>
      <c r="BR154" s="186"/>
      <c r="BS154" s="186"/>
      <c r="BT154" s="186"/>
      <c r="BU154" s="186"/>
      <c r="BV154" s="186"/>
      <c r="BW154" s="186"/>
      <c r="BX154" s="186"/>
      <c r="BY154" s="186"/>
      <c r="BZ154" s="186"/>
      <c r="CA154" s="186"/>
      <c r="CB154" s="186"/>
      <c r="CC154" s="186"/>
      <c r="CD154" s="186"/>
      <c r="CE154" s="186"/>
      <c r="CF154" s="186"/>
      <c r="CG154" s="186"/>
      <c r="CH154" s="186"/>
      <c r="CI154" s="186"/>
      <c r="CJ154" s="186"/>
      <c r="CK154" s="186"/>
      <c r="CL154" s="186"/>
      <c r="CM154" s="186"/>
      <c r="CN154" s="186"/>
      <c r="CO154" s="186"/>
      <c r="CP154" s="186"/>
      <c r="CQ154" s="186"/>
      <c r="CR154" s="186"/>
      <c r="CS154" s="186"/>
      <c r="CT154" s="186"/>
      <c r="CU154" s="186"/>
      <c r="CV154" s="186"/>
      <c r="CW154" s="186"/>
      <c r="CX154" s="186"/>
      <c r="CY154" s="186"/>
      <c r="CZ154" s="186"/>
      <c r="DA154" s="186"/>
      <c r="DB154" s="186"/>
      <c r="DC154" s="186"/>
      <c r="DD154" s="186"/>
      <c r="DE154" s="186"/>
      <c r="DF154" s="186"/>
      <c r="DG154" s="186"/>
      <c r="DH154" s="186"/>
      <c r="DI154" s="186"/>
      <c r="DJ154" s="186"/>
      <c r="DK154" s="186"/>
      <c r="DL154" s="186"/>
      <c r="DM154" s="186"/>
      <c r="DN154" s="186"/>
      <c r="DO154" s="186"/>
      <c r="DP154" s="186"/>
      <c r="DQ154" s="186"/>
      <c r="DR154" s="186"/>
    </row>
    <row r="155" spans="2:122" s="82" customFormat="1" ht="267.75" customHeight="1">
      <c r="B155" s="193">
        <v>2</v>
      </c>
      <c r="C155" s="156" t="s">
        <v>297</v>
      </c>
      <c r="D155" s="156" t="s">
        <v>322</v>
      </c>
      <c r="E155" s="211" t="s">
        <v>196</v>
      </c>
      <c r="F155" s="193" t="s">
        <v>66</v>
      </c>
      <c r="G155" s="131">
        <v>208000</v>
      </c>
      <c r="H155" s="132"/>
      <c r="I155" s="131"/>
      <c r="J155" s="131">
        <v>208000</v>
      </c>
      <c r="K155" s="131"/>
      <c r="L155" s="131">
        <v>152545.97</v>
      </c>
      <c r="M155" s="111"/>
      <c r="N155" s="139" t="s">
        <v>272</v>
      </c>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c r="AS155" s="186"/>
      <c r="AT155" s="186"/>
      <c r="AU155" s="186"/>
      <c r="AV155" s="186"/>
      <c r="AW155" s="186"/>
      <c r="AX155" s="186"/>
      <c r="AY155" s="186"/>
      <c r="AZ155" s="186"/>
      <c r="BA155" s="186"/>
      <c r="BB155" s="186"/>
      <c r="BC155" s="186"/>
      <c r="BD155" s="186"/>
      <c r="BE155" s="186"/>
      <c r="BF155" s="186"/>
      <c r="BG155" s="186"/>
      <c r="BH155" s="186"/>
      <c r="BI155" s="186"/>
      <c r="BJ155" s="186"/>
      <c r="BK155" s="186"/>
      <c r="BL155" s="186"/>
      <c r="BM155" s="186"/>
      <c r="BN155" s="186"/>
      <c r="BO155" s="186"/>
      <c r="BP155" s="186"/>
      <c r="BQ155" s="186"/>
      <c r="BR155" s="186"/>
      <c r="BS155" s="186"/>
      <c r="BT155" s="186"/>
      <c r="BU155" s="186"/>
      <c r="BV155" s="186"/>
      <c r="BW155" s="186"/>
      <c r="BX155" s="186"/>
      <c r="BY155" s="186"/>
      <c r="BZ155" s="186"/>
      <c r="CA155" s="186"/>
      <c r="CB155" s="186"/>
      <c r="CC155" s="186"/>
      <c r="CD155" s="186"/>
      <c r="CE155" s="186"/>
      <c r="CF155" s="186"/>
      <c r="CG155" s="186"/>
      <c r="CH155" s="186"/>
      <c r="CI155" s="186"/>
      <c r="CJ155" s="186"/>
      <c r="CK155" s="186"/>
      <c r="CL155" s="186"/>
      <c r="CM155" s="186"/>
      <c r="CN155" s="186"/>
      <c r="CO155" s="186"/>
      <c r="CP155" s="186"/>
      <c r="CQ155" s="186"/>
      <c r="CR155" s="186"/>
      <c r="CS155" s="186"/>
      <c r="CT155" s="186"/>
      <c r="CU155" s="186"/>
      <c r="CV155" s="186"/>
      <c r="CW155" s="186"/>
      <c r="CX155" s="186"/>
      <c r="CY155" s="186"/>
      <c r="CZ155" s="186"/>
      <c r="DA155" s="186"/>
      <c r="DB155" s="186"/>
      <c r="DC155" s="186"/>
      <c r="DD155" s="186"/>
      <c r="DE155" s="186"/>
      <c r="DF155" s="186"/>
      <c r="DG155" s="186"/>
      <c r="DH155" s="186"/>
      <c r="DI155" s="186"/>
      <c r="DJ155" s="186"/>
      <c r="DK155" s="186"/>
      <c r="DL155" s="186"/>
      <c r="DM155" s="186"/>
      <c r="DN155" s="186"/>
      <c r="DO155" s="186"/>
      <c r="DP155" s="186"/>
      <c r="DQ155" s="186"/>
      <c r="DR155" s="186"/>
    </row>
    <row r="156" spans="2:122" s="82" customFormat="1" ht="210" customHeight="1">
      <c r="B156" s="193">
        <v>3</v>
      </c>
      <c r="C156" s="156" t="s">
        <v>294</v>
      </c>
      <c r="D156" s="203" t="s">
        <v>369</v>
      </c>
      <c r="E156" s="211" t="s">
        <v>196</v>
      </c>
      <c r="F156" s="193" t="s">
        <v>66</v>
      </c>
      <c r="G156" s="131">
        <v>475000</v>
      </c>
      <c r="H156" s="132"/>
      <c r="I156" s="131"/>
      <c r="J156" s="131">
        <v>475000</v>
      </c>
      <c r="K156" s="131">
        <f t="shared" si="10"/>
        <v>0</v>
      </c>
      <c r="L156" s="131">
        <v>474657.45</v>
      </c>
      <c r="M156" s="111">
        <f t="shared" si="11"/>
        <v>342.54999999998836</v>
      </c>
      <c r="N156" s="261" t="s">
        <v>242</v>
      </c>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c r="AS156" s="186"/>
      <c r="AT156" s="186"/>
      <c r="AU156" s="186"/>
      <c r="AV156" s="186"/>
      <c r="AW156" s="186"/>
      <c r="AX156" s="186"/>
      <c r="AY156" s="186"/>
      <c r="AZ156" s="186"/>
      <c r="BA156" s="186"/>
      <c r="BB156" s="186"/>
      <c r="BC156" s="186"/>
      <c r="BD156" s="186"/>
      <c r="BE156" s="186"/>
      <c r="BF156" s="186"/>
      <c r="BG156" s="186"/>
      <c r="BH156" s="186"/>
      <c r="BI156" s="186"/>
      <c r="BJ156" s="186"/>
      <c r="BK156" s="186"/>
      <c r="BL156" s="186"/>
      <c r="BM156" s="186"/>
      <c r="BN156" s="186"/>
      <c r="BO156" s="186"/>
      <c r="BP156" s="186"/>
      <c r="BQ156" s="186"/>
      <c r="BR156" s="186"/>
      <c r="BS156" s="186"/>
      <c r="BT156" s="186"/>
      <c r="BU156" s="186"/>
      <c r="BV156" s="186"/>
      <c r="BW156" s="186"/>
      <c r="BX156" s="186"/>
      <c r="BY156" s="186"/>
      <c r="BZ156" s="186"/>
      <c r="CA156" s="186"/>
      <c r="CB156" s="186"/>
      <c r="CC156" s="186"/>
      <c r="CD156" s="186"/>
      <c r="CE156" s="186"/>
      <c r="CF156" s="186"/>
      <c r="CG156" s="186"/>
      <c r="CH156" s="186"/>
      <c r="CI156" s="186"/>
      <c r="CJ156" s="186"/>
      <c r="CK156" s="186"/>
      <c r="CL156" s="186"/>
      <c r="CM156" s="186"/>
      <c r="CN156" s="186"/>
      <c r="CO156" s="186"/>
      <c r="CP156" s="186"/>
      <c r="CQ156" s="186"/>
      <c r="CR156" s="186"/>
      <c r="CS156" s="186"/>
      <c r="CT156" s="186"/>
      <c r="CU156" s="186"/>
      <c r="CV156" s="186"/>
      <c r="CW156" s="186"/>
      <c r="CX156" s="186"/>
      <c r="CY156" s="186"/>
      <c r="CZ156" s="186"/>
      <c r="DA156" s="186"/>
      <c r="DB156" s="186"/>
      <c r="DC156" s="186"/>
      <c r="DD156" s="186"/>
      <c r="DE156" s="186"/>
      <c r="DF156" s="186"/>
      <c r="DG156" s="186"/>
      <c r="DH156" s="186"/>
      <c r="DI156" s="186"/>
      <c r="DJ156" s="186"/>
      <c r="DK156" s="186"/>
      <c r="DL156" s="186"/>
      <c r="DM156" s="186"/>
      <c r="DN156" s="186"/>
      <c r="DO156" s="186"/>
      <c r="DP156" s="186"/>
      <c r="DQ156" s="186"/>
      <c r="DR156" s="186"/>
    </row>
    <row r="157" spans="2:122" s="82" customFormat="1" ht="162.75" customHeight="1">
      <c r="B157" s="193">
        <v>4</v>
      </c>
      <c r="C157" s="205" t="s">
        <v>295</v>
      </c>
      <c r="D157" s="203" t="s">
        <v>369</v>
      </c>
      <c r="E157" s="211" t="s">
        <v>83</v>
      </c>
      <c r="F157" s="193" t="s">
        <v>66</v>
      </c>
      <c r="G157" s="131">
        <v>500000</v>
      </c>
      <c r="H157" s="132"/>
      <c r="I157" s="131"/>
      <c r="J157" s="131">
        <v>500000</v>
      </c>
      <c r="K157" s="131">
        <f t="shared" si="10"/>
        <v>0</v>
      </c>
      <c r="L157" s="131"/>
      <c r="M157" s="111">
        <f t="shared" si="11"/>
        <v>500000</v>
      </c>
      <c r="N157" s="261"/>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6"/>
      <c r="AY157" s="186"/>
      <c r="AZ157" s="186"/>
      <c r="BA157" s="186"/>
      <c r="BB157" s="186"/>
      <c r="BC157" s="186"/>
      <c r="BD157" s="186"/>
      <c r="BE157" s="186"/>
      <c r="BF157" s="186"/>
      <c r="BG157" s="186"/>
      <c r="BH157" s="186"/>
      <c r="BI157" s="186"/>
      <c r="BJ157" s="186"/>
      <c r="BK157" s="186"/>
      <c r="BL157" s="186"/>
      <c r="BM157" s="186"/>
      <c r="BN157" s="186"/>
      <c r="BO157" s="186"/>
      <c r="BP157" s="186"/>
      <c r="BQ157" s="186"/>
      <c r="BR157" s="186"/>
      <c r="BS157" s="186"/>
      <c r="BT157" s="186"/>
      <c r="BU157" s="186"/>
      <c r="BV157" s="186"/>
      <c r="BW157" s="186"/>
      <c r="BX157" s="186"/>
      <c r="BY157" s="186"/>
      <c r="BZ157" s="186"/>
      <c r="CA157" s="186"/>
      <c r="CB157" s="186"/>
      <c r="CC157" s="186"/>
      <c r="CD157" s="186"/>
      <c r="CE157" s="186"/>
      <c r="CF157" s="186"/>
      <c r="CG157" s="186"/>
      <c r="CH157" s="186"/>
      <c r="CI157" s="186"/>
      <c r="CJ157" s="186"/>
      <c r="CK157" s="186"/>
      <c r="CL157" s="186"/>
      <c r="CM157" s="186"/>
      <c r="CN157" s="186"/>
      <c r="CO157" s="186"/>
      <c r="CP157" s="186"/>
      <c r="CQ157" s="186"/>
      <c r="CR157" s="186"/>
      <c r="CS157" s="186"/>
      <c r="CT157" s="186"/>
      <c r="CU157" s="186"/>
      <c r="CV157" s="186"/>
      <c r="CW157" s="186"/>
      <c r="CX157" s="186"/>
      <c r="CY157" s="186"/>
      <c r="CZ157" s="186"/>
      <c r="DA157" s="186"/>
      <c r="DB157" s="186"/>
      <c r="DC157" s="186"/>
      <c r="DD157" s="186"/>
      <c r="DE157" s="186"/>
      <c r="DF157" s="186"/>
      <c r="DG157" s="186"/>
      <c r="DH157" s="186"/>
      <c r="DI157" s="186"/>
      <c r="DJ157" s="186"/>
      <c r="DK157" s="186"/>
      <c r="DL157" s="186"/>
      <c r="DM157" s="186"/>
      <c r="DN157" s="186"/>
      <c r="DO157" s="186"/>
      <c r="DP157" s="186"/>
      <c r="DQ157" s="186"/>
      <c r="DR157" s="186"/>
    </row>
    <row r="158" spans="2:122" s="82" customFormat="1" ht="165" customHeight="1">
      <c r="B158" s="193">
        <v>5</v>
      </c>
      <c r="C158" s="205" t="s">
        <v>296</v>
      </c>
      <c r="D158" s="203" t="s">
        <v>369</v>
      </c>
      <c r="E158" s="211" t="s">
        <v>83</v>
      </c>
      <c r="F158" s="193" t="s">
        <v>66</v>
      </c>
      <c r="G158" s="131">
        <v>500000</v>
      </c>
      <c r="H158" s="132"/>
      <c r="I158" s="131"/>
      <c r="J158" s="131">
        <v>500000</v>
      </c>
      <c r="K158" s="131">
        <f t="shared" si="10"/>
        <v>0</v>
      </c>
      <c r="L158" s="131">
        <v>500000</v>
      </c>
      <c r="M158" s="111">
        <f t="shared" si="11"/>
        <v>0</v>
      </c>
      <c r="N158" s="109" t="s">
        <v>318</v>
      </c>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c r="AS158" s="186"/>
      <c r="AT158" s="186"/>
      <c r="AU158" s="186"/>
      <c r="AV158" s="186"/>
      <c r="AW158" s="186"/>
      <c r="AX158" s="186"/>
      <c r="AY158" s="186"/>
      <c r="AZ158" s="186"/>
      <c r="BA158" s="186"/>
      <c r="BB158" s="186"/>
      <c r="BC158" s="186"/>
      <c r="BD158" s="186"/>
      <c r="BE158" s="186"/>
      <c r="BF158" s="186"/>
      <c r="BG158" s="186"/>
      <c r="BH158" s="186"/>
      <c r="BI158" s="186"/>
      <c r="BJ158" s="186"/>
      <c r="BK158" s="186"/>
      <c r="BL158" s="186"/>
      <c r="BM158" s="186"/>
      <c r="BN158" s="186"/>
      <c r="BO158" s="186"/>
      <c r="BP158" s="186"/>
      <c r="BQ158" s="186"/>
      <c r="BR158" s="186"/>
      <c r="BS158" s="186"/>
      <c r="BT158" s="186"/>
      <c r="BU158" s="186"/>
      <c r="BV158" s="186"/>
      <c r="BW158" s="186"/>
      <c r="BX158" s="186"/>
      <c r="BY158" s="186"/>
      <c r="BZ158" s="186"/>
      <c r="CA158" s="186"/>
      <c r="CB158" s="186"/>
      <c r="CC158" s="186"/>
      <c r="CD158" s="186"/>
      <c r="CE158" s="186"/>
      <c r="CF158" s="186"/>
      <c r="CG158" s="186"/>
      <c r="CH158" s="186"/>
      <c r="CI158" s="186"/>
      <c r="CJ158" s="186"/>
      <c r="CK158" s="186"/>
      <c r="CL158" s="186"/>
      <c r="CM158" s="186"/>
      <c r="CN158" s="186"/>
      <c r="CO158" s="186"/>
      <c r="CP158" s="186"/>
      <c r="CQ158" s="186"/>
      <c r="CR158" s="186"/>
      <c r="CS158" s="186"/>
      <c r="CT158" s="186"/>
      <c r="CU158" s="186"/>
      <c r="CV158" s="186"/>
      <c r="CW158" s="186"/>
      <c r="CX158" s="186"/>
      <c r="CY158" s="186"/>
      <c r="CZ158" s="186"/>
      <c r="DA158" s="186"/>
      <c r="DB158" s="186"/>
      <c r="DC158" s="186"/>
      <c r="DD158" s="186"/>
      <c r="DE158" s="186"/>
      <c r="DF158" s="186"/>
      <c r="DG158" s="186"/>
      <c r="DH158" s="186"/>
      <c r="DI158" s="186"/>
      <c r="DJ158" s="186"/>
      <c r="DK158" s="186"/>
      <c r="DL158" s="186"/>
      <c r="DM158" s="186"/>
      <c r="DN158" s="186"/>
      <c r="DO158" s="186"/>
      <c r="DP158" s="186"/>
      <c r="DQ158" s="186"/>
      <c r="DR158" s="186"/>
    </row>
    <row r="159" spans="2:122" s="82" customFormat="1" ht="205.5" customHeight="1">
      <c r="B159" s="193">
        <v>6</v>
      </c>
      <c r="C159" s="260" t="s">
        <v>293</v>
      </c>
      <c r="D159" s="203" t="s">
        <v>371</v>
      </c>
      <c r="E159" s="211" t="s">
        <v>83</v>
      </c>
      <c r="F159" s="193" t="s">
        <v>66</v>
      </c>
      <c r="G159" s="131">
        <v>419000</v>
      </c>
      <c r="H159" s="132"/>
      <c r="I159" s="131"/>
      <c r="J159" s="131">
        <v>410000</v>
      </c>
      <c r="K159" s="131">
        <f t="shared" si="10"/>
        <v>9000</v>
      </c>
      <c r="L159" s="131">
        <v>398836.68</v>
      </c>
      <c r="M159" s="131">
        <f t="shared" si="11"/>
        <v>11163.320000000007</v>
      </c>
      <c r="N159" s="139" t="s">
        <v>273</v>
      </c>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c r="AS159" s="186"/>
      <c r="AT159" s="186"/>
      <c r="AU159" s="186"/>
      <c r="AV159" s="186"/>
      <c r="AW159" s="186"/>
      <c r="AX159" s="186"/>
      <c r="AY159" s="186"/>
      <c r="AZ159" s="186"/>
      <c r="BA159" s="186"/>
      <c r="BB159" s="186"/>
      <c r="BC159" s="186"/>
      <c r="BD159" s="186"/>
      <c r="BE159" s="186"/>
      <c r="BF159" s="186"/>
      <c r="BG159" s="186"/>
      <c r="BH159" s="186"/>
      <c r="BI159" s="186"/>
      <c r="BJ159" s="186"/>
      <c r="BK159" s="186"/>
      <c r="BL159" s="186"/>
      <c r="BM159" s="186"/>
      <c r="BN159" s="186"/>
      <c r="BO159" s="186"/>
      <c r="BP159" s="186"/>
      <c r="BQ159" s="186"/>
      <c r="BR159" s="186"/>
      <c r="BS159" s="186"/>
      <c r="BT159" s="186"/>
      <c r="BU159" s="186"/>
      <c r="BV159" s="186"/>
      <c r="BW159" s="186"/>
      <c r="BX159" s="186"/>
      <c r="BY159" s="186"/>
      <c r="BZ159" s="186"/>
      <c r="CA159" s="186"/>
      <c r="CB159" s="186"/>
      <c r="CC159" s="186"/>
      <c r="CD159" s="186"/>
      <c r="CE159" s="186"/>
      <c r="CF159" s="186"/>
      <c r="CG159" s="186"/>
      <c r="CH159" s="186"/>
      <c r="CI159" s="186"/>
      <c r="CJ159" s="186"/>
      <c r="CK159" s="186"/>
      <c r="CL159" s="186"/>
      <c r="CM159" s="186"/>
      <c r="CN159" s="186"/>
      <c r="CO159" s="186"/>
      <c r="CP159" s="186"/>
      <c r="CQ159" s="186"/>
      <c r="CR159" s="186"/>
      <c r="CS159" s="186"/>
      <c r="CT159" s="186"/>
      <c r="CU159" s="186"/>
      <c r="CV159" s="186"/>
      <c r="CW159" s="186"/>
      <c r="CX159" s="186"/>
      <c r="CY159" s="186"/>
      <c r="CZ159" s="186"/>
      <c r="DA159" s="186"/>
      <c r="DB159" s="186"/>
      <c r="DC159" s="186"/>
      <c r="DD159" s="186"/>
      <c r="DE159" s="186"/>
      <c r="DF159" s="186"/>
      <c r="DG159" s="186"/>
      <c r="DH159" s="186"/>
      <c r="DI159" s="186"/>
      <c r="DJ159" s="186"/>
      <c r="DK159" s="186"/>
      <c r="DL159" s="186"/>
      <c r="DM159" s="186"/>
      <c r="DN159" s="186"/>
      <c r="DO159" s="186"/>
      <c r="DP159" s="186"/>
      <c r="DQ159" s="186"/>
      <c r="DR159" s="186"/>
    </row>
    <row r="160" spans="2:122" s="82" customFormat="1" ht="161.25" customHeight="1">
      <c r="B160" s="193">
        <v>7</v>
      </c>
      <c r="C160" s="211" t="s">
        <v>256</v>
      </c>
      <c r="D160" s="156" t="s">
        <v>320</v>
      </c>
      <c r="E160" s="211" t="s">
        <v>83</v>
      </c>
      <c r="F160" s="193" t="s">
        <v>66</v>
      </c>
      <c r="G160" s="131">
        <v>2000000</v>
      </c>
      <c r="H160" s="132"/>
      <c r="I160" s="131"/>
      <c r="J160" s="131">
        <v>2000000</v>
      </c>
      <c r="K160" s="131">
        <f t="shared" si="10"/>
        <v>0</v>
      </c>
      <c r="L160" s="131">
        <v>1999652.94</v>
      </c>
      <c r="M160" s="111">
        <f t="shared" si="11"/>
        <v>347.0600000000559</v>
      </c>
      <c r="N160" s="156" t="s">
        <v>312</v>
      </c>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48"/>
      <c r="DI160" s="148"/>
      <c r="DJ160" s="148"/>
      <c r="DK160" s="148"/>
      <c r="DL160" s="148"/>
      <c r="DM160" s="148"/>
      <c r="DN160" s="148"/>
      <c r="DO160" s="148"/>
      <c r="DP160" s="148"/>
      <c r="DQ160" s="148"/>
      <c r="DR160" s="148"/>
    </row>
    <row r="161" spans="2:122" s="82" customFormat="1" ht="191.25" customHeight="1">
      <c r="B161" s="193">
        <v>8</v>
      </c>
      <c r="C161" s="211" t="s">
        <v>252</v>
      </c>
      <c r="D161" s="156" t="s">
        <v>253</v>
      </c>
      <c r="E161" s="211" t="s">
        <v>83</v>
      </c>
      <c r="F161" s="193" t="s">
        <v>66</v>
      </c>
      <c r="G161" s="131">
        <v>500000</v>
      </c>
      <c r="H161" s="132"/>
      <c r="I161" s="131"/>
      <c r="J161" s="131">
        <v>300000</v>
      </c>
      <c r="K161" s="131">
        <f t="shared" si="10"/>
        <v>200000</v>
      </c>
      <c r="L161" s="131">
        <v>300000</v>
      </c>
      <c r="M161" s="111">
        <f t="shared" si="11"/>
        <v>0</v>
      </c>
      <c r="N161" s="156" t="s">
        <v>268</v>
      </c>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c r="CG161" s="148"/>
      <c r="CH161" s="148"/>
      <c r="CI161" s="148"/>
      <c r="CJ161" s="148"/>
      <c r="CK161" s="148"/>
      <c r="CL161" s="148"/>
      <c r="CM161" s="148"/>
      <c r="CN161" s="148"/>
      <c r="CO161" s="148"/>
      <c r="CP161" s="148"/>
      <c r="CQ161" s="148"/>
      <c r="CR161" s="148"/>
      <c r="CS161" s="148"/>
      <c r="CT161" s="148"/>
      <c r="CU161" s="148"/>
      <c r="CV161" s="148"/>
      <c r="CW161" s="148"/>
      <c r="CX161" s="148"/>
      <c r="CY161" s="148"/>
      <c r="CZ161" s="148"/>
      <c r="DA161" s="148"/>
      <c r="DB161" s="148"/>
      <c r="DC161" s="148"/>
      <c r="DD161" s="148"/>
      <c r="DE161" s="148"/>
      <c r="DF161" s="148"/>
      <c r="DG161" s="148"/>
      <c r="DH161" s="148"/>
      <c r="DI161" s="148"/>
      <c r="DJ161" s="148"/>
      <c r="DK161" s="148"/>
      <c r="DL161" s="148"/>
      <c r="DM161" s="148"/>
      <c r="DN161" s="148"/>
      <c r="DO161" s="148"/>
      <c r="DP161" s="148"/>
      <c r="DQ161" s="148"/>
      <c r="DR161" s="148"/>
    </row>
    <row r="162" spans="2:122" s="82" customFormat="1" ht="165" customHeight="1">
      <c r="B162" s="193">
        <v>9</v>
      </c>
      <c r="C162" s="211" t="s">
        <v>255</v>
      </c>
      <c r="D162" s="156" t="s">
        <v>254</v>
      </c>
      <c r="E162" s="211" t="s">
        <v>83</v>
      </c>
      <c r="F162" s="193" t="s">
        <v>66</v>
      </c>
      <c r="G162" s="131">
        <v>50000</v>
      </c>
      <c r="H162" s="132"/>
      <c r="I162" s="131"/>
      <c r="J162" s="131">
        <v>10000</v>
      </c>
      <c r="K162" s="131">
        <f t="shared" si="10"/>
        <v>40000</v>
      </c>
      <c r="L162" s="131">
        <v>10000</v>
      </c>
      <c r="M162" s="111"/>
      <c r="N162" s="156" t="s">
        <v>310</v>
      </c>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c r="CH162" s="148"/>
      <c r="CI162" s="148"/>
      <c r="CJ162" s="148"/>
      <c r="CK162" s="148"/>
      <c r="CL162" s="148"/>
      <c r="CM162" s="148"/>
      <c r="CN162" s="148"/>
      <c r="CO162" s="148"/>
      <c r="CP162" s="148"/>
      <c r="CQ162" s="148"/>
      <c r="CR162" s="148"/>
      <c r="CS162" s="148"/>
      <c r="CT162" s="148"/>
      <c r="CU162" s="148"/>
      <c r="CV162" s="148"/>
      <c r="CW162" s="148"/>
      <c r="CX162" s="148"/>
      <c r="CY162" s="148"/>
      <c r="CZ162" s="148"/>
      <c r="DA162" s="148"/>
      <c r="DB162" s="148"/>
      <c r="DC162" s="148"/>
      <c r="DD162" s="148"/>
      <c r="DE162" s="148"/>
      <c r="DF162" s="148"/>
      <c r="DG162" s="148"/>
      <c r="DH162" s="148"/>
      <c r="DI162" s="148"/>
      <c r="DJ162" s="148"/>
      <c r="DK162" s="148"/>
      <c r="DL162" s="148"/>
      <c r="DM162" s="148"/>
      <c r="DN162" s="148"/>
      <c r="DO162" s="148"/>
      <c r="DP162" s="148"/>
      <c r="DQ162" s="148"/>
      <c r="DR162" s="148"/>
    </row>
    <row r="163" spans="2:122" s="82" customFormat="1" ht="205.5" customHeight="1">
      <c r="B163" s="193">
        <v>10</v>
      </c>
      <c r="C163" s="156" t="s">
        <v>225</v>
      </c>
      <c r="D163" s="156" t="s">
        <v>319</v>
      </c>
      <c r="E163" s="211" t="s">
        <v>83</v>
      </c>
      <c r="F163" s="193" t="s">
        <v>66</v>
      </c>
      <c r="G163" s="131">
        <v>1345000</v>
      </c>
      <c r="H163" s="132"/>
      <c r="I163" s="131"/>
      <c r="J163" s="131">
        <v>1295000</v>
      </c>
      <c r="K163" s="131">
        <f t="shared" si="10"/>
        <v>50000</v>
      </c>
      <c r="L163" s="131">
        <v>1266451.89</v>
      </c>
      <c r="M163" s="111">
        <f t="shared" si="11"/>
        <v>28548.110000000102</v>
      </c>
      <c r="N163" s="262" t="s">
        <v>311</v>
      </c>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c r="CH163" s="148"/>
      <c r="CI163" s="148"/>
      <c r="CJ163" s="148"/>
      <c r="CK163" s="148"/>
      <c r="CL163" s="148"/>
      <c r="CM163" s="148"/>
      <c r="CN163" s="148"/>
      <c r="CO163" s="148"/>
      <c r="CP163" s="148"/>
      <c r="CQ163" s="148"/>
      <c r="CR163" s="148"/>
      <c r="CS163" s="148"/>
      <c r="CT163" s="148"/>
      <c r="CU163" s="148"/>
      <c r="CV163" s="148"/>
      <c r="CW163" s="148"/>
      <c r="CX163" s="148"/>
      <c r="CY163" s="148"/>
      <c r="CZ163" s="148"/>
      <c r="DA163" s="148"/>
      <c r="DB163" s="148"/>
      <c r="DC163" s="148"/>
      <c r="DD163" s="148"/>
      <c r="DE163" s="148"/>
      <c r="DF163" s="148"/>
      <c r="DG163" s="148"/>
      <c r="DH163" s="148"/>
      <c r="DI163" s="148"/>
      <c r="DJ163" s="148"/>
      <c r="DK163" s="148"/>
      <c r="DL163" s="148"/>
      <c r="DM163" s="148"/>
      <c r="DN163" s="148"/>
      <c r="DO163" s="148"/>
      <c r="DP163" s="148"/>
      <c r="DQ163" s="148"/>
      <c r="DR163" s="148"/>
    </row>
    <row r="164" spans="2:122" ht="156" customHeight="1">
      <c r="B164" s="193">
        <v>11</v>
      </c>
      <c r="C164" s="211" t="s">
        <v>308</v>
      </c>
      <c r="D164" s="156" t="s">
        <v>309</v>
      </c>
      <c r="E164" s="156">
        <v>3719800</v>
      </c>
      <c r="F164" s="193" t="s">
        <v>66</v>
      </c>
      <c r="G164" s="131">
        <v>900000</v>
      </c>
      <c r="H164" s="132"/>
      <c r="I164" s="131"/>
      <c r="J164" s="131">
        <v>900000</v>
      </c>
      <c r="K164" s="131">
        <f t="shared" si="10"/>
        <v>0</v>
      </c>
      <c r="L164" s="131">
        <v>899510.77</v>
      </c>
      <c r="M164" s="111">
        <f t="shared" si="11"/>
        <v>489.2299999999814</v>
      </c>
      <c r="N164" s="156" t="s">
        <v>372</v>
      </c>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row>
    <row r="165" spans="2:122" s="66" customFormat="1" ht="186" customHeight="1">
      <c r="B165" s="193">
        <v>12</v>
      </c>
      <c r="C165" s="156" t="s">
        <v>306</v>
      </c>
      <c r="D165" s="156" t="s">
        <v>307</v>
      </c>
      <c r="E165" s="211" t="s">
        <v>83</v>
      </c>
      <c r="F165" s="193" t="s">
        <v>66</v>
      </c>
      <c r="G165" s="131">
        <v>60000</v>
      </c>
      <c r="H165" s="132"/>
      <c r="I165" s="131"/>
      <c r="J165" s="131"/>
      <c r="K165" s="131">
        <f t="shared" si="10"/>
        <v>60000</v>
      </c>
      <c r="L165" s="90"/>
      <c r="M165" s="111">
        <f t="shared" si="11"/>
        <v>0</v>
      </c>
      <c r="N165" s="200"/>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row>
    <row r="166" spans="2:122" s="66" customFormat="1" ht="180.75" customHeight="1">
      <c r="B166" s="193">
        <v>13</v>
      </c>
      <c r="C166" s="156" t="s">
        <v>305</v>
      </c>
      <c r="D166" s="156" t="s">
        <v>304</v>
      </c>
      <c r="E166" s="211" t="s">
        <v>83</v>
      </c>
      <c r="F166" s="193" t="s">
        <v>66</v>
      </c>
      <c r="G166" s="131">
        <v>15000</v>
      </c>
      <c r="H166" s="132"/>
      <c r="I166" s="131"/>
      <c r="J166" s="131"/>
      <c r="K166" s="131">
        <f t="shared" si="10"/>
        <v>15000</v>
      </c>
      <c r="L166" s="90"/>
      <c r="M166" s="111">
        <f t="shared" si="11"/>
        <v>0</v>
      </c>
      <c r="N166" s="200"/>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row>
    <row r="167" spans="2:122" s="82" customFormat="1" ht="145.5" customHeight="1">
      <c r="B167" s="193">
        <v>14</v>
      </c>
      <c r="C167" s="263" t="s">
        <v>224</v>
      </c>
      <c r="D167" s="156" t="s">
        <v>321</v>
      </c>
      <c r="E167" s="211" t="s">
        <v>83</v>
      </c>
      <c r="F167" s="193" t="s">
        <v>66</v>
      </c>
      <c r="G167" s="131">
        <v>5000</v>
      </c>
      <c r="H167" s="132"/>
      <c r="I167" s="131"/>
      <c r="J167" s="131"/>
      <c r="K167" s="131">
        <f t="shared" si="10"/>
        <v>5000</v>
      </c>
      <c r="L167" s="131"/>
      <c r="M167" s="111">
        <f t="shared" si="11"/>
        <v>0</v>
      </c>
      <c r="N167" s="26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194"/>
      <c r="BW167" s="194"/>
      <c r="BX167" s="194"/>
      <c r="BY167" s="194"/>
      <c r="BZ167" s="194"/>
      <c r="CA167" s="194"/>
      <c r="CB167" s="194"/>
      <c r="CC167" s="194"/>
      <c r="CD167" s="194"/>
      <c r="CE167" s="194"/>
      <c r="CF167" s="194"/>
      <c r="CG167" s="194"/>
      <c r="CH167" s="194"/>
      <c r="CI167" s="194"/>
      <c r="CJ167" s="194"/>
      <c r="CK167" s="194"/>
      <c r="CL167" s="194"/>
      <c r="CM167" s="194"/>
      <c r="CN167" s="194"/>
      <c r="CO167" s="194"/>
      <c r="CP167" s="194"/>
      <c r="CQ167" s="194"/>
      <c r="CR167" s="194"/>
      <c r="CS167" s="194"/>
      <c r="CT167" s="194"/>
      <c r="CU167" s="194"/>
      <c r="CV167" s="194"/>
      <c r="CW167" s="194"/>
      <c r="CX167" s="194"/>
      <c r="CY167" s="194"/>
      <c r="CZ167" s="194"/>
      <c r="DA167" s="194"/>
      <c r="DB167" s="194"/>
      <c r="DC167" s="194"/>
      <c r="DD167" s="194"/>
      <c r="DE167" s="194"/>
      <c r="DF167" s="194"/>
      <c r="DG167" s="194"/>
      <c r="DH167" s="194"/>
      <c r="DI167" s="194"/>
      <c r="DJ167" s="194"/>
      <c r="DK167" s="194"/>
      <c r="DL167" s="194"/>
      <c r="DM167" s="194"/>
      <c r="DN167" s="194"/>
      <c r="DO167" s="194"/>
      <c r="DP167" s="194"/>
      <c r="DQ167" s="194"/>
      <c r="DR167" s="194"/>
    </row>
    <row r="168" spans="2:122" s="82" customFormat="1" ht="43.5" customHeight="1">
      <c r="B168" s="265"/>
      <c r="C168" s="266" t="s">
        <v>86</v>
      </c>
      <c r="D168" s="250"/>
      <c r="E168" s="250" t="s">
        <v>192</v>
      </c>
      <c r="F168" s="267" t="s">
        <v>192</v>
      </c>
      <c r="G168" s="236">
        <f>G154+G155+G156+G157+G158+G159+G160+G161+G162+G163+G164+G165+G166+G167</f>
        <v>7124500</v>
      </c>
      <c r="H168" s="268"/>
      <c r="I168" s="236"/>
      <c r="J168" s="236">
        <f>J154+J156+J157+J158+J155+J159+J160+J161+J162+J163+J164+J167</f>
        <v>6710000</v>
      </c>
      <c r="K168" s="236">
        <f t="shared" si="10"/>
        <v>414500</v>
      </c>
      <c r="L168" s="236">
        <f>L154+L156+L157+L158+L155+L159+L160+L161+L162+L163+L167</f>
        <v>5207402.93</v>
      </c>
      <c r="M168" s="226">
        <f t="shared" si="11"/>
        <v>1502597.0700000003</v>
      </c>
      <c r="N168" s="269" t="s">
        <v>192</v>
      </c>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c r="BC168" s="149"/>
      <c r="BD168" s="149"/>
      <c r="BE168" s="149"/>
      <c r="BF168" s="149"/>
      <c r="BG168" s="149"/>
      <c r="BH168" s="149"/>
      <c r="BI168" s="149"/>
      <c r="BJ168" s="149"/>
      <c r="BK168" s="149"/>
      <c r="BL168" s="149"/>
      <c r="BM168" s="149"/>
      <c r="BN168" s="149"/>
      <c r="BO168" s="149"/>
      <c r="BP168" s="149"/>
      <c r="BQ168" s="149"/>
      <c r="BR168" s="149"/>
      <c r="BS168" s="149"/>
      <c r="BT168" s="149"/>
      <c r="BU168" s="149"/>
      <c r="BV168" s="149"/>
      <c r="BW168" s="149"/>
      <c r="BX168" s="149"/>
      <c r="BY168" s="149"/>
      <c r="BZ168" s="149"/>
      <c r="CA168" s="149"/>
      <c r="CB168" s="149"/>
      <c r="CC168" s="149"/>
      <c r="CD168" s="149"/>
      <c r="CE168" s="149"/>
      <c r="CF168" s="149"/>
      <c r="CG168" s="149"/>
      <c r="CH168" s="149"/>
      <c r="CI168" s="149"/>
      <c r="CJ168" s="149"/>
      <c r="CK168" s="149"/>
      <c r="CL168" s="149"/>
      <c r="CM168" s="149"/>
      <c r="CN168" s="149"/>
      <c r="CO168" s="149"/>
      <c r="CP168" s="149"/>
      <c r="CQ168" s="149"/>
      <c r="CR168" s="149"/>
      <c r="CS168" s="149"/>
      <c r="CT168" s="149"/>
      <c r="CU168" s="149"/>
      <c r="CV168" s="149"/>
      <c r="CW168" s="149"/>
      <c r="CX168" s="149"/>
      <c r="CY168" s="149"/>
      <c r="CZ168" s="149"/>
      <c r="DA168" s="149"/>
      <c r="DB168" s="149"/>
      <c r="DC168" s="149"/>
      <c r="DD168" s="149"/>
      <c r="DE168" s="149"/>
      <c r="DF168" s="149"/>
      <c r="DG168" s="149"/>
      <c r="DH168" s="149"/>
      <c r="DI168" s="149"/>
      <c r="DJ168" s="149"/>
      <c r="DK168" s="149"/>
      <c r="DL168" s="149"/>
      <c r="DM168" s="149"/>
      <c r="DN168" s="149"/>
      <c r="DO168" s="149"/>
      <c r="DP168" s="149"/>
      <c r="DQ168" s="149"/>
      <c r="DR168" s="149"/>
    </row>
    <row r="169" spans="2:122" s="128" customFormat="1" ht="69" customHeight="1">
      <c r="B169" s="140"/>
      <c r="C169" s="141" t="s">
        <v>85</v>
      </c>
      <c r="D169" s="101"/>
      <c r="E169" s="101" t="s">
        <v>192</v>
      </c>
      <c r="F169" s="142" t="s">
        <v>192</v>
      </c>
      <c r="G169" s="143">
        <f>G168+G152+G138+G116+G87</f>
        <v>197965343</v>
      </c>
      <c r="H169" s="144"/>
      <c r="I169" s="143" t="e">
        <f>I87+I116+I138+I152+#REF!</f>
        <v>#REF!</v>
      </c>
      <c r="J169" s="143">
        <f>J168+J152+J138+J116+J87</f>
        <v>107129347</v>
      </c>
      <c r="K169" s="143">
        <f t="shared" si="10"/>
        <v>90835996</v>
      </c>
      <c r="L169" s="143">
        <f>L168+L152+L138+L116+L87</f>
        <v>89044187.93</v>
      </c>
      <c r="M169" s="145">
        <f t="shared" si="11"/>
        <v>18085159.069999993</v>
      </c>
      <c r="N169" s="146" t="s">
        <v>192</v>
      </c>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7"/>
      <c r="CR169" s="127"/>
      <c r="CS169" s="127"/>
      <c r="CT169" s="127"/>
      <c r="CU169" s="127"/>
      <c r="CV169" s="127"/>
      <c r="CW169" s="127"/>
      <c r="CX169" s="127"/>
      <c r="CY169" s="127"/>
      <c r="CZ169" s="127"/>
      <c r="DA169" s="127"/>
      <c r="DB169" s="127"/>
      <c r="DC169" s="127"/>
      <c r="DD169" s="127"/>
      <c r="DE169" s="127"/>
      <c r="DF169" s="127"/>
      <c r="DG169" s="127"/>
      <c r="DH169" s="127"/>
      <c r="DI169" s="127"/>
      <c r="DJ169" s="127"/>
      <c r="DK169" s="127"/>
      <c r="DL169" s="127"/>
      <c r="DM169" s="127"/>
      <c r="DN169" s="127"/>
      <c r="DO169" s="127"/>
      <c r="DP169" s="127"/>
      <c r="DQ169" s="127"/>
      <c r="DR169" s="127"/>
    </row>
    <row r="170" spans="2:10" ht="30.75">
      <c r="B170" s="63"/>
      <c r="C170" s="64"/>
      <c r="D170" s="67"/>
      <c r="F170" s="63"/>
      <c r="J170" s="147"/>
    </row>
    <row r="171" spans="2:10" ht="30.75">
      <c r="B171" s="63"/>
      <c r="C171" s="64"/>
      <c r="D171" s="67"/>
      <c r="F171" s="63"/>
      <c r="J171" s="147"/>
    </row>
    <row r="172" spans="2:6" ht="30.75">
      <c r="B172" s="63"/>
      <c r="C172" s="64"/>
      <c r="D172" s="67"/>
      <c r="F172" s="63"/>
    </row>
    <row r="173" spans="2:6" ht="30.75">
      <c r="B173" s="63"/>
      <c r="C173" s="64"/>
      <c r="D173" s="67"/>
      <c r="F173" s="63"/>
    </row>
    <row r="175" spans="2:6" ht="30.75">
      <c r="B175" s="275"/>
      <c r="C175" s="275"/>
      <c r="D175" s="275"/>
      <c r="E175" s="275"/>
      <c r="F175" s="275"/>
    </row>
    <row r="176" spans="2:6" ht="30.75">
      <c r="B176" s="275"/>
      <c r="C176" s="275"/>
      <c r="D176" s="275"/>
      <c r="E176" s="275"/>
      <c r="F176" s="275"/>
    </row>
    <row r="177" spans="2:6" ht="30.75">
      <c r="B177" s="275"/>
      <c r="C177" s="275"/>
      <c r="D177" s="275"/>
      <c r="E177" s="275"/>
      <c r="F177" s="275"/>
    </row>
    <row r="178" spans="2:6" ht="30.75">
      <c r="B178" s="275"/>
      <c r="C178" s="275"/>
      <c r="D178" s="275"/>
      <c r="E178" s="275"/>
      <c r="F178" s="275"/>
    </row>
    <row r="179" spans="2:6" ht="30.75">
      <c r="B179" s="275"/>
      <c r="C179" s="275"/>
      <c r="D179" s="275"/>
      <c r="E179" s="275"/>
      <c r="F179" s="275"/>
    </row>
  </sheetData>
  <sheetProtection/>
  <mergeCells count="33">
    <mergeCell ref="C2:N2"/>
    <mergeCell ref="D1:K1"/>
    <mergeCell ref="C33:C40"/>
    <mergeCell ref="B33:B40"/>
    <mergeCell ref="D33:D40"/>
    <mergeCell ref="D81:D84"/>
    <mergeCell ref="C81:C84"/>
    <mergeCell ref="B81:B84"/>
    <mergeCell ref="F81:F84"/>
    <mergeCell ref="B136:B137"/>
    <mergeCell ref="C136:C137"/>
    <mergeCell ref="D136:D137"/>
    <mergeCell ref="E136:E137"/>
    <mergeCell ref="D104:D105"/>
    <mergeCell ref="B152:D152"/>
    <mergeCell ref="B139:N139"/>
    <mergeCell ref="D90:D103"/>
    <mergeCell ref="B90:B103"/>
    <mergeCell ref="C90:C103"/>
    <mergeCell ref="D107:D114"/>
    <mergeCell ref="D118:D134"/>
    <mergeCell ref="D141:D144"/>
    <mergeCell ref="C104:C105"/>
    <mergeCell ref="B104:B105"/>
    <mergeCell ref="B11:B18"/>
    <mergeCell ref="D11:D18"/>
    <mergeCell ref="B175:F179"/>
    <mergeCell ref="B117:K117"/>
    <mergeCell ref="B153:K153"/>
    <mergeCell ref="B88:K88"/>
    <mergeCell ref="B107:B114"/>
    <mergeCell ref="C107:C114"/>
    <mergeCell ref="D146:D150"/>
  </mergeCells>
  <printOptions/>
  <pageMargins left="0.1968503937007874" right="0.1968503937007874" top="0.07874015748031496" bottom="0.07874015748031496" header="0.5118110236220472" footer="0.5118110236220472"/>
  <pageSetup horizontalDpi="600" verticalDpi="600" orientation="landscape" paperSize="9" scale="26" r:id="rId1"/>
  <rowBreaks count="8" manualBreakCount="8">
    <brk id="18" max="13" man="1"/>
    <brk id="30" max="13" man="1"/>
    <brk id="54" max="13" man="1"/>
    <brk id="79" max="13" man="1"/>
    <brk id="93" max="13" man="1"/>
    <brk id="114" max="13" man="1"/>
    <brk id="140" max="13" man="1"/>
    <brk id="152"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299" t="s">
        <v>3</v>
      </c>
      <c r="D1" s="299"/>
      <c r="E1" s="299"/>
      <c r="F1" s="299"/>
      <c r="G1" s="299"/>
      <c r="H1" s="299"/>
      <c r="I1" s="299"/>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2024-01-22T13:44:28Z</cp:lastPrinted>
  <dcterms:created xsi:type="dcterms:W3CDTF">2013-08-21T05:30:05Z</dcterms:created>
  <dcterms:modified xsi:type="dcterms:W3CDTF">2024-03-04T08:05:57Z</dcterms:modified>
  <cp:category/>
  <cp:version/>
  <cp:contentType/>
  <cp:contentStatus/>
</cp:coreProperties>
</file>